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8B2C26E7-3381-4562-AAE9-923D291619B3}" xr6:coauthVersionLast="47" xr6:coauthVersionMax="47" xr10:uidLastSave="{00000000-0000-0000-0000-000000000000}"/>
  <bookViews>
    <workbookView xWindow="-108" yWindow="-108" windowWidth="23256" windowHeight="12456" firstSheet="4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G9" i="10" s="1"/>
  <c r="G33" i="10" s="1"/>
  <c r="E9" i="8"/>
  <c r="E31" i="8" s="1"/>
  <c r="F9" i="8"/>
  <c r="F31" i="8" s="1"/>
  <c r="G9" i="8"/>
  <c r="G31" i="8" s="1"/>
  <c r="G157" i="7"/>
  <c r="G156" i="7"/>
  <c r="G155" i="7"/>
  <c r="G154" i="7"/>
  <c r="G153" i="7"/>
  <c r="G152" i="7"/>
  <c r="G151" i="7"/>
  <c r="G150" i="7"/>
  <c r="F150" i="7"/>
  <c r="E150" i="7"/>
  <c r="G149" i="7"/>
  <c r="G148" i="7"/>
  <c r="G147" i="7"/>
  <c r="G146" i="7"/>
  <c r="F146" i="7"/>
  <c r="E146" i="7"/>
  <c r="G145" i="7"/>
  <c r="G144" i="7"/>
  <c r="G143" i="7"/>
  <c r="G142" i="7"/>
  <c r="G141" i="7"/>
  <c r="G140" i="7"/>
  <c r="G139" i="7"/>
  <c r="G138" i="7"/>
  <c r="G137" i="7"/>
  <c r="F137" i="7"/>
  <c r="E137" i="7"/>
  <c r="G136" i="7"/>
  <c r="G135" i="7"/>
  <c r="G134" i="7"/>
  <c r="G133" i="7"/>
  <c r="F133" i="7"/>
  <c r="E133" i="7"/>
  <c r="G132" i="7"/>
  <c r="G131" i="7"/>
  <c r="G130" i="7"/>
  <c r="G129" i="7"/>
  <c r="G128" i="7"/>
  <c r="G127" i="7"/>
  <c r="G126" i="7"/>
  <c r="G125" i="7"/>
  <c r="G124" i="7"/>
  <c r="G123" i="7"/>
  <c r="F123" i="7"/>
  <c r="E123" i="7"/>
  <c r="G122" i="7"/>
  <c r="G121" i="7"/>
  <c r="G120" i="7"/>
  <c r="G119" i="7"/>
  <c r="G118" i="7"/>
  <c r="G117" i="7"/>
  <c r="G116" i="7"/>
  <c r="G115" i="7"/>
  <c r="G114" i="7"/>
  <c r="G113" i="7"/>
  <c r="F113" i="7"/>
  <c r="E113" i="7"/>
  <c r="G112" i="7"/>
  <c r="G111" i="7"/>
  <c r="G103" i="7" s="1"/>
  <c r="G110" i="7"/>
  <c r="G109" i="7"/>
  <c r="G108" i="7"/>
  <c r="G107" i="7"/>
  <c r="G106" i="7"/>
  <c r="G105" i="7"/>
  <c r="G104" i="7"/>
  <c r="F103" i="7"/>
  <c r="F84" i="7" s="1"/>
  <c r="E103" i="7"/>
  <c r="E84" i="7" s="1"/>
  <c r="G102" i="7"/>
  <c r="G101" i="7"/>
  <c r="G93" i="7" s="1"/>
  <c r="G84" i="7" s="1"/>
  <c r="G100" i="7"/>
  <c r="G99" i="7"/>
  <c r="G98" i="7"/>
  <c r="G97" i="7"/>
  <c r="G96" i="7"/>
  <c r="G95" i="7"/>
  <c r="G94" i="7"/>
  <c r="F93" i="7"/>
  <c r="E93" i="7"/>
  <c r="G92" i="7"/>
  <c r="G91" i="7"/>
  <c r="G90" i="7"/>
  <c r="G89" i="7"/>
  <c r="G88" i="7"/>
  <c r="G87" i="7"/>
  <c r="G86" i="7"/>
  <c r="G85" i="7"/>
  <c r="F85" i="7"/>
  <c r="E85" i="7"/>
  <c r="G82" i="7"/>
  <c r="G81" i="7"/>
  <c r="G80" i="7"/>
  <c r="G79" i="7"/>
  <c r="G78" i="7"/>
  <c r="G77" i="7"/>
  <c r="G76" i="7"/>
  <c r="G75" i="7"/>
  <c r="F75" i="7"/>
  <c r="E75" i="7"/>
  <c r="G74" i="7"/>
  <c r="G73" i="7"/>
  <c r="G72" i="7"/>
  <c r="G71" i="7"/>
  <c r="F71" i="7"/>
  <c r="E71" i="7"/>
  <c r="G70" i="7"/>
  <c r="G69" i="7"/>
  <c r="G68" i="7"/>
  <c r="G67" i="7"/>
  <c r="G66" i="7"/>
  <c r="G65" i="7"/>
  <c r="G64" i="7"/>
  <c r="G63" i="7"/>
  <c r="G62" i="7"/>
  <c r="F62" i="7"/>
  <c r="E62" i="7"/>
  <c r="G61" i="7"/>
  <c r="G60" i="7"/>
  <c r="G59" i="7"/>
  <c r="G58" i="7"/>
  <c r="F58" i="7"/>
  <c r="E58" i="7"/>
  <c r="G57" i="7"/>
  <c r="G56" i="7"/>
  <c r="G55" i="7"/>
  <c r="G54" i="7"/>
  <c r="G53" i="7"/>
  <c r="G52" i="7"/>
  <c r="G51" i="7"/>
  <c r="G50" i="7"/>
  <c r="G49" i="7"/>
  <c r="G48" i="7"/>
  <c r="F48" i="7"/>
  <c r="E48" i="7"/>
  <c r="G47" i="7"/>
  <c r="G46" i="7"/>
  <c r="G45" i="7"/>
  <c r="G44" i="7"/>
  <c r="G43" i="7"/>
  <c r="G42" i="7"/>
  <c r="G38" i="7" s="1"/>
  <c r="G41" i="7"/>
  <c r="G40" i="7"/>
  <c r="G39" i="7"/>
  <c r="F38" i="7"/>
  <c r="E38" i="7"/>
  <c r="G37" i="7"/>
  <c r="G36" i="7"/>
  <c r="G35" i="7"/>
  <c r="G34" i="7"/>
  <c r="G33" i="7"/>
  <c r="G32" i="7"/>
  <c r="G31" i="7"/>
  <c r="G30" i="7"/>
  <c r="G29" i="7"/>
  <c r="G28" i="7"/>
  <c r="F28" i="7"/>
  <c r="E28" i="7"/>
  <c r="G27" i="7"/>
  <c r="G26" i="7"/>
  <c r="G25" i="7"/>
  <c r="G24" i="7"/>
  <c r="G23" i="7"/>
  <c r="G22" i="7"/>
  <c r="G21" i="7"/>
  <c r="G20" i="7"/>
  <c r="G19" i="7"/>
  <c r="G18" i="7"/>
  <c r="F18" i="7"/>
  <c r="E18" i="7"/>
  <c r="G17" i="7"/>
  <c r="G16" i="7"/>
  <c r="G15" i="7"/>
  <c r="G10" i="7" s="1"/>
  <c r="G9" i="7" s="1"/>
  <c r="G159" i="7" s="1"/>
  <c r="G14" i="7"/>
  <c r="G13" i="7"/>
  <c r="G12" i="7"/>
  <c r="G11" i="7"/>
  <c r="F10" i="7"/>
  <c r="F9" i="7" s="1"/>
  <c r="F159" i="7" s="1"/>
  <c r="E10" i="7"/>
  <c r="E9" i="7"/>
  <c r="E159" i="7" s="1"/>
  <c r="G70" i="6"/>
  <c r="F70" i="6"/>
  <c r="E70" i="6"/>
  <c r="D70" i="6"/>
  <c r="F41" i="6"/>
  <c r="E41" i="6"/>
  <c r="D53" i="5"/>
  <c r="C53" i="5"/>
  <c r="D48" i="5"/>
  <c r="D57" i="5" s="1"/>
  <c r="D59" i="5" s="1"/>
  <c r="C48" i="5"/>
  <c r="C57" i="5" s="1"/>
  <c r="C59" i="5" s="1"/>
  <c r="D13" i="5"/>
  <c r="C13" i="5"/>
  <c r="D8" i="5"/>
  <c r="C8" i="5"/>
  <c r="B9" i="2"/>
  <c r="C28" i="22"/>
  <c r="D28" i="22"/>
  <c r="E28" i="22"/>
  <c r="F28" i="22"/>
  <c r="G28" i="22"/>
  <c r="B28" i="22"/>
  <c r="C29" i="19"/>
  <c r="D29" i="19"/>
  <c r="E29" i="19"/>
  <c r="F29" i="19"/>
  <c r="G29" i="19"/>
  <c r="C7" i="19"/>
  <c r="B7" i="19"/>
  <c r="B29" i="19"/>
  <c r="C7" i="16"/>
  <c r="C36" i="16" s="1"/>
  <c r="D7" i="16"/>
  <c r="D36" i="16"/>
  <c r="B36" i="16"/>
  <c r="B7" i="16"/>
  <c r="C33" i="10"/>
  <c r="D33" i="10"/>
  <c r="B33" i="10"/>
  <c r="C9" i="10"/>
  <c r="D9" i="10"/>
  <c r="E9" i="10"/>
  <c r="E33" i="10" s="1"/>
  <c r="F9" i="10"/>
  <c r="F33" i="10" s="1"/>
  <c r="B9" i="10"/>
  <c r="D10" i="10"/>
  <c r="C9" i="9"/>
  <c r="C77" i="9" s="1"/>
  <c r="D9" i="9"/>
  <c r="D77" i="9" s="1"/>
  <c r="B9" i="9"/>
  <c r="B77" i="9"/>
  <c r="G19" i="9"/>
  <c r="G9" i="9" s="1"/>
  <c r="G77" i="9" s="1"/>
  <c r="F19" i="9"/>
  <c r="F9" i="9" s="1"/>
  <c r="F77" i="9" s="1"/>
  <c r="E19" i="9"/>
  <c r="E9" i="9" s="1"/>
  <c r="E77" i="9" s="1"/>
  <c r="D19" i="9"/>
  <c r="C19" i="9"/>
  <c r="B19" i="9"/>
  <c r="C31" i="8"/>
  <c r="D31" i="8"/>
  <c r="B31" i="8"/>
  <c r="C9" i="8"/>
  <c r="D9" i="8"/>
  <c r="B9" i="8"/>
  <c r="C159" i="7"/>
  <c r="D159" i="7"/>
  <c r="D71" i="7"/>
  <c r="C71" i="7"/>
  <c r="B71" i="7"/>
  <c r="D58" i="7"/>
  <c r="C58" i="7"/>
  <c r="B58" i="7"/>
  <c r="D48" i="7"/>
  <c r="C48" i="7"/>
  <c r="B48" i="7"/>
  <c r="D38" i="7"/>
  <c r="C38" i="7"/>
  <c r="B38" i="7"/>
  <c r="D28" i="7"/>
  <c r="C28" i="7"/>
  <c r="B28" i="7"/>
  <c r="C18" i="7"/>
  <c r="D18" i="7"/>
  <c r="B18" i="7"/>
  <c r="C10" i="7"/>
  <c r="D10" i="7"/>
  <c r="B84" i="7"/>
  <c r="B10" i="7"/>
  <c r="G41" i="6"/>
  <c r="D41" i="6"/>
  <c r="C41" i="6"/>
  <c r="B41" i="6"/>
  <c r="B13" i="5"/>
  <c r="C21" i="5"/>
  <c r="C23" i="5" s="1"/>
  <c r="C25" i="5" s="1"/>
  <c r="C33" i="5" s="1"/>
  <c r="D21" i="5"/>
  <c r="D23" i="5" s="1"/>
  <c r="D25" i="5" s="1"/>
  <c r="D33" i="5" s="1"/>
  <c r="B8" i="5"/>
  <c r="C20" i="3"/>
  <c r="D20" i="3"/>
  <c r="E20" i="3"/>
  <c r="F20" i="3"/>
  <c r="G20" i="3"/>
  <c r="H20" i="3"/>
  <c r="B20" i="3"/>
  <c r="F17" i="22"/>
  <c r="C6" i="22"/>
  <c r="D6" i="22"/>
  <c r="E6" i="22"/>
  <c r="F6" i="22"/>
  <c r="G6" i="22"/>
  <c r="B6" i="22"/>
  <c r="F35" i="20"/>
  <c r="F33" i="20"/>
  <c r="F30" i="20"/>
  <c r="C30" i="20"/>
  <c r="D30" i="20"/>
  <c r="E30" i="20"/>
  <c r="C6" i="20"/>
  <c r="D6" i="20"/>
  <c r="E6" i="20"/>
  <c r="F6" i="20"/>
  <c r="G6" i="20"/>
  <c r="G30" i="20" s="1"/>
  <c r="B30" i="20"/>
  <c r="B20" i="20"/>
  <c r="B6" i="20"/>
  <c r="F7" i="19" l="1"/>
  <c r="G7" i="19"/>
  <c r="D7" i="19"/>
  <c r="E7" i="19"/>
  <c r="G7" i="16"/>
  <c r="G36" i="16" s="1"/>
  <c r="F7" i="16"/>
  <c r="F36" i="16" s="1"/>
  <c r="E7" i="16"/>
  <c r="E36" i="16" s="1"/>
  <c r="B9" i="7"/>
  <c r="B159" i="7" s="1"/>
  <c r="D9" i="7"/>
  <c r="C9" i="7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<sst xmlns="http://schemas.openxmlformats.org/spreadsheetml/2006/main" count="833" uniqueCount="563">
  <si>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</si>
  <si>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</si>
  <si>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</si>
  <si>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</si>
  <si>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</si>
  <si>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</si>
  <si>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</si>
  <si>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</si>
  <si>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</si>
  <si>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</si>
  <si>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</si>
  <si>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</si>
  <si>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</si>
  <si>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</si>
  <si>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</si>
  <si>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</si>
  <si>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</si>
  <si>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</si>
  <si>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</si>
  <si>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</si>
  <si>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</si>
  <si>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</si>
  <si>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</si>
  <si>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</si>
  <si>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</si>
  <si>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</si>
  <si>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</si>
  <si>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</si>
  <si>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</si>
  <si>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</si>
  <si>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</si>
  <si>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</si>
  <si>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</si>
  <si>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</si>
  <si>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</si>
  <si>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</si>
  <si>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</si>
  <si>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</si>
  <si>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</si>
  <si>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</si>
  <si>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</si>
  <si>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</si>
  <si>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</si>
  <si>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</si>
  <si>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</si>
  <si>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</si>
  <si>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</si>
  <si>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</si>
  <si>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</si>
  <si>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</si>
  <si>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</si>
  <si>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</si>
  <si>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</si>
  <si>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</si>
  <si>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</si>
  <si>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</si>
  <si>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</si>
  <si>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</si>
  <si>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</si>
  <si>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</si>
  <si>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</si>
  <si>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</si>
  <si>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</si>
  <si>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</si>
  <si>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</si>
  <si>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</si>
  <si>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</si>
  <si>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</si>
  <si>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</si>
  <si>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</si>
  <si>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</si>
  <si>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</si>
  <si>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</si>
  <si>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</si>
  <si>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</si>
  <si>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</si>
  <si>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</si>
  <si>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</si>
  <si>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</si>
  <si>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</si>
  <si>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</si>
  <si>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</si>
  <si>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</si>
  <si>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</si>
  <si>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</si>
  <si>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</si>
  <si>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</si>
  <si>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</si>
  <si>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</si>
  <si>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</si>
  <si>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</si>
  <si>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</si>
  <si>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</si>
  <si>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</si>
  <si>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</si>
  <si>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</si>
  <si>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</si>
  <si>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</si>
  <si>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</si>
  <si>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</si>
  <si>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</si>
  <si>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</si>
  <si>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</si>
  <si>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</si>
  <si>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</si>
  <si>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</si>
  <si>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</si>
  <si>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</si>
  <si>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</si>
  <si>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</si>
  <si>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</si>
  <si>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</si>
  <si>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</si>
  <si>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</si>
  <si>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</si>
  <si>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</si>
  <si>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</si>
  <si>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</si>
  <si>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</si>
  <si>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</si>
  <si>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</si>
  <si>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</si>
  <si>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</si>
  <si>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</si>
  <si>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</si>
  <si>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</si>
  <si>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</si>
  <si>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</si>
  <si>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</si>
  <si>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</si>
  <si>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</si>
  <si>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</si>
  <si>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</si>
  <si>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</si>
  <si>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</si>
  <si>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</si>
  <si>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</si>
  <si>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</si>
  <si>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</si>
  <si>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</si>
  <si>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</si>
  <si>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</si>
  <si>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</si>
  <si>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</si>
  <si>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</si>
  <si>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</si>
  <si>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</si>
  <si>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</si>
  <si>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</si>
  <si>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</si>
  <si>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</si>
  <si>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</si>
  <si>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</si>
  <si>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</si>
  <si>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</si>
  <si>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</si>
  <si>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</si>
  <si>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</si>
  <si>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</si>
  <si>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</si>
  <si>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</si>
  <si>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</si>
  <si>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</si>
  <si>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</si>
  <si>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</si>
  <si>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</si>
  <si>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</si>
  <si>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</si>
  <si>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</si>
  <si>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</si>
  <si>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</si>
  <si>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</si>
  <si>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</si>
  <si>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</si>
  <si>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</si>
  <si>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</si>
  <si>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</si>
  <si>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</si>
  <si>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</si>
  <si>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</si>
  <si>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</si>
  <si>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</si>
  <si>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</si>
  <si>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</si>
  <si>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</si>
  <si>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</si>
  <si>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</si>
  <si>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</si>
  <si>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</si>
  <si>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</si>
  <si>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</si>
  <si>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</si>
  <si>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</si>
  <si>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</si>
  <si>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</si>
  <si>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</si>
  <si>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</si>
  <si>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</si>
  <si>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</si>
  <si>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</si>
  <si>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</si>
  <si>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</si>
  <si>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</si>
  <si>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</si>
  <si>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</si>
  <si>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</si>
  <si>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</si>
  <si>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</si>
  <si>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</si>
  <si>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</si>
  <si>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</si>
  <si>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</si>
  <si>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</si>
  <si>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</si>
  <si>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</si>
  <si>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</si>
  <si>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</si>
  <si>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</si>
  <si>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</si>
  <si>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</si>
  <si>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</si>
  <si>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</si>
  <si>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</si>
  <si>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</si>
  <si>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</si>
  <si>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</si>
  <si>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</si>
  <si>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</si>
  <si>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</si>
  <si>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</si>
  <si>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</si>
  <si>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</si>
  <si>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</si>
  <si>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</si>
  <si>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</si>
  <si>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</si>
  <si>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</si>
  <si>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</si>
  <si>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</si>
  <si>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</si>
  <si>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</si>
  <si>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</si>
  <si>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</si>
  <si>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</si>
  <si>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</si>
  <si>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</si>
  <si>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</si>
  <si>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</si>
  <si>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</si>
  <si>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</si>
  <si>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</si>
  <si>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</si>
  <si>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</si>
  <si>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</si>
  <si>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</si>
  <si>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</si>
  <si>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</si>
  <si>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</si>
  <si>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</si>
  <si>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</si>
  <si>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</si>
  <si>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</si>
  <si>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</si>
  <si>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</si>
  <si>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</si>
  <si>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</si>
  <si>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</si>
  <si>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</si>
  <si>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</si>
  <si>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</si>
  <si>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</si>
  <si>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</si>
  <si>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</si>
  <si>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</si>
  <si>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</si>
  <si>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</si>
  <si>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</si>
  <si>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</si>
  <si>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</si>
  <si>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</si>
  <si>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</si>
  <si>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</si>
  <si>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</si>
  <si>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</si>
  <si>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</si>
  <si>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</si>
  <si>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</si>
  <si>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</si>
  <si>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</si>
  <si>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</si>
  <si>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</si>
  <si>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</si>
  <si>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</si>
  <si>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</si>
  <si>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</si>
  <si>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</si>
  <si>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</si>
  <si>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</si>
  <si>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</si>
  <si>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</si>
  <si>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</si>
  <si>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</si>
  <si>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</si>
  <si>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</si>
  <si>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</si>
  <si>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</si>
  <si>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</si>
  <si>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</si>
  <si>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</si>
  <si>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</si>
  <si>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</si>
  <si>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</si>
  <si>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</si>
  <si>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</si>
  <si>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</si>
  <si>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</si>
  <si>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</si>
  <si>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</si>
  <si>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</si>
  <si>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</si>
  <si>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</si>
  <si>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</si>
  <si>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</si>
  <si>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</si>
  <si>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</si>
  <si>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</si>
  <si>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</si>
  <si>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</si>
  <si>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</si>
  <si>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</si>
  <si>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</si>
  <si>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</si>
  <si>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</si>
  <si>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</si>
  <si>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</si>
  <si>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</si>
  <si>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</si>
  <si>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</si>
  <si>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</si>
  <si>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</si>
  <si>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</si>
  <si>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</si>
  <si>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</si>
  <si>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</si>
  <si>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</si>
  <si>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</si>
  <si>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</si>
  <si>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</si>
  <si>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</si>
  <si>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</si>
  <si>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</si>
  <si>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</si>
  <si>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</si>
  <si>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</si>
  <si>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</si>
  <si>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</si>
  <si>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</si>
  <si>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</si>
  <si>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</si>
  <si>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</si>
  <si>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</si>
  <si>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</si>
  <si>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</si>
  <si>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</si>
  <si>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</si>
  <si>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</si>
  <si>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</si>
  <si>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</si>
  <si>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</si>
  <si>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</si>
  <si>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</si>
  <si>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</si>
  <si>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</si>
  <si>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</si>
  <si>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</si>
  <si>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</si>
  <si>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</si>
  <si>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</si>
  <si>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</si>
  <si>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</si>
  <si>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</si>
  <si>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</si>
  <si>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</si>
  <si>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</si>
  <si>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</si>
  <si>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</si>
  <si>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</si>
  <si>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</si>
  <si>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</si>
  <si>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</si>
  <si>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</si>
  <si>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</si>
  <si>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</si>
  <si>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</si>
  <si>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</si>
  <si>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</si>
  <si>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</si>
  <si>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</si>
  <si>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</si>
  <si>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</si>
  <si>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</si>
  <si>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</si>
  <si>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</si>
  <si>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</si>
  <si>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</si>
  <si>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</si>
  <si>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</si>
  <si>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</si>
  <si>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</si>
  <si>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</si>
  <si>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</si>
  <si>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</si>
  <si>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</si>
  <si>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</si>
  <si>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</si>
  <si>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</si>
  <si>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</si>
  <si>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</si>
  <si>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</si>
  <si>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</si>
  <si>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</si>
  <si>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</si>
  <si>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</si>
  <si>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</si>
  <si>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</si>
  <si>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</si>
  <si>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</si>
  <si>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</si>
  <si>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</si>
  <si>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</si>
  <si>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</si>
  <si>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</si>
  <si>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</si>
  <si>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</si>
  <si>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</si>
  <si>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</si>
  <si>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</si>
  <si>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</si>
  <si>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</si>
  <si>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</si>
  <si>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</si>
  <si>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</si>
  <si>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</si>
  <si>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</si>
  <si>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</si>
  <si>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</si>
  <si>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</si>
  <si>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</si>
  <si>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</si>
  <si>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</si>
  <si>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</si>
  <si>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</si>
  <si>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</si>
  <si>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</si>
  <si>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</si>
  <si>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</si>
  <si>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</si>
  <si>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</si>
  <si>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</si>
  <si>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</si>
  <si>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</si>
  <si>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</si>
  <si>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</si>
  <si>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</si>
  <si>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</si>
  <si>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</si>
  <si>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</si>
  <si>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</si>
  <si>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</si>
  <si>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</si>
  <si>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</si>
  <si>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</si>
  <si>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</si>
  <si>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</si>
  <si>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</si>
  <si>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</si>
  <si>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</si>
  <si>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</si>
  <si>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</si>
  <si>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</si>
  <si>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</si>
  <si>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</si>
  <si>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</si>
  <si>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</si>
  <si>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</si>
  <si>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</si>
  <si>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</si>
  <si>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</si>
  <si>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</si>
  <si>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</si>
  <si>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</si>
  <si>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</si>
  <si>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</si>
  <si>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</si>
  <si>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</si>
  <si>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</si>
  <si>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</si>
  <si>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</si>
  <si>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</si>
  <si>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</si>
  <si>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</si>
  <si>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</si>
  <si>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</si>
  <si>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</si>
  <si>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</si>
  <si>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</si>
  <si>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</si>
  <si>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</si>
  <si>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</si>
  <si>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</si>
  <si>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</si>
  <si>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</si>
  <si>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</si>
  <si>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</si>
  <si>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</si>
  <si>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</si>
  <si>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</si>
  <si>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</si>
  <si>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</si>
  <si>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</si>
  <si>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</si>
  <si>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</si>
  <si>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</si>
  <si>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</si>
  <si>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</si>
  <si>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</si>
  <si>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</si>
  <si>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</si>
  <si>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</si>
  <si>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</si>
  <si>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</si>
  <si>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</si>
  <si>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</si>
  <si>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</si>
  <si>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</si>
  <si>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</si>
  <si>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</si>
  <si>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</si>
  <si>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</si>
  <si>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</si>
  <si>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</si>
  <si>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</si>
  <si>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</si>
  <si>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</si>
  <si>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</si>
  <si>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</si>
  <si>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</si>
  <si>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</si>
  <si>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</si>
  <si>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</si>
  <si>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Comité Municipal de Agua Potable y Alcantarillado de San Diego de la Unión, Gto.</t>
  </si>
  <si>
    <t xml:space="preserve">COMERCIAL                                                                                           </t>
  </si>
  <si>
    <t xml:space="preserve">CONSEJO DIRECTIVO.                                                                                  </t>
  </si>
  <si>
    <t xml:space="preserve">CONTABILIDAD Y RECURSOS HUMANOS                                                                     </t>
  </si>
  <si>
    <t xml:space="preserve">DIRECCION GENERAL                                                                                   </t>
  </si>
  <si>
    <t xml:space="preserve">PLANEACION, TRANSPARENCIA Y TIC´S                                                                   </t>
  </si>
  <si>
    <t xml:space="preserve">PLANTAS PURIFICADORAS DE AGUA                                                                       </t>
  </si>
  <si>
    <t xml:space="preserve">RECURSOS MATERIALES Y ADQUISICIONES                                                                 </t>
  </si>
  <si>
    <t xml:space="preserve">SANEAMIENTO                                                                                         </t>
  </si>
  <si>
    <t xml:space="preserve">TECNICA Y OPERATIVA                                                                                 </t>
  </si>
  <si>
    <t xml:space="preserve">ALCANTARILLADO                                                                                      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</si>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</sst>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8"/>
      <color rgb="FF52525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2" fontId="2" fillId="0" borderId="14" xfId="0" applyNumberFormat="1" applyFont="1" applyBorder="1" applyProtection="1">
      <protection locked="0"/>
    </xf>
    <xf numFmtId="2" fontId="0" fillId="0" borderId="14" xfId="0" applyNumberFormat="1" applyBorder="1"/>
    <xf numFmtId="2" fontId="2" fillId="0" borderId="14" xfId="0" applyNumberFormat="1" applyFont="1" applyBorder="1"/>
    <xf numFmtId="2" fontId="2" fillId="0" borderId="14" xfId="0" applyNumberFormat="1" applyFont="1" applyBorder="1" applyAlignment="1" applyProtection="1">
      <alignment vertical="center"/>
      <protection locked="0"/>
    </xf>
    <xf numFmtId="2" fontId="2" fillId="0" borderId="14" xfId="0" applyNumberFormat="1" applyFont="1" applyBorder="1" applyAlignment="1">
      <alignment vertical="center"/>
    </xf>
    <xf numFmtId="0" fontId="0" fillId="0" borderId="8" xfId="0" applyBorder="1" applyAlignment="1" applyProtection="1">
      <alignment horizontal="right" vertical="center"/>
      <protection locked="0"/>
    </xf>
    <xf numFmtId="9" fontId="0" fillId="0" borderId="0" xfId="3" applyFont="1"/>
    <xf numFmtId="0" fontId="14" fillId="0" borderId="0" xfId="0" applyFont="1" applyAlignment="1">
      <alignment vertical="center" wrapText="1"/>
    </xf>
    <xf numFmtId="2" fontId="2" fillId="0" borderId="14" xfId="0" applyNumberFormat="1" applyFont="1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2" fontId="0" fillId="0" borderId="13" xfId="0" applyNumberFormat="1" applyBorder="1" applyAlignment="1" applyProtection="1">
      <alignment vertical="center" wrapText="1"/>
      <protection locked="0"/>
    </xf>
    <xf numFmtId="2" fontId="0" fillId="0" borderId="14" xfId="0" applyNumberFormat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10" zoomScale="75" zoomScaleNormal="75" workbookViewId="0">
      <selection activeCell="B18" sqref="B18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55" t="s">
        <v>0</v>
      </c>
      <c r="B1" s="144"/>
      <c r="C1" s="144"/>
      <c r="D1" s="144"/>
      <c r="E1" s="144"/>
      <c r="F1" s="145"/>
    </row>
    <row r="2" spans="1:6" ht="15" customHeight="1" x14ac:dyDescent="0.3">
      <c r="A2" s="146" t="s">
        <v>550</v>
      </c>
      <c r="B2" s="147"/>
      <c r="C2" s="147"/>
      <c r="D2" s="147"/>
      <c r="E2" s="147"/>
      <c r="F2" s="148"/>
    </row>
    <row r="3" spans="1:6" ht="15" customHeight="1" x14ac:dyDescent="0.3">
      <c r="A3" s="149" t="s">
        <v>1</v>
      </c>
      <c r="B3" s="150"/>
      <c r="C3" s="150"/>
      <c r="D3" s="150"/>
      <c r="E3" s="150"/>
      <c r="F3" s="151"/>
    </row>
    <row r="4" spans="1:6" ht="12.9" customHeight="1" x14ac:dyDescent="0.3">
      <c r="A4" s="149" t="s">
        <v>561</v>
      </c>
      <c r="B4" s="150"/>
      <c r="C4" s="150"/>
      <c r="D4" s="150"/>
      <c r="E4" s="150"/>
      <c r="F4" s="151"/>
    </row>
    <row r="5" spans="1:6" ht="12.9" customHeight="1" x14ac:dyDescent="0.3">
      <c r="A5" s="152" t="s">
        <v>2</v>
      </c>
      <c r="B5" s="153"/>
      <c r="C5" s="153"/>
      <c r="D5" s="153"/>
      <c r="E5" s="153"/>
      <c r="F5" s="154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f>SUM(B10:B16)</f>
        <v>5667500.5900000008</v>
      </c>
      <c r="C9" s="41">
        <v>570977.89</v>
      </c>
      <c r="D9" s="40" t="s">
        <v>11</v>
      </c>
      <c r="E9" s="41">
        <v>283824.36</v>
      </c>
      <c r="F9" s="41">
        <v>1976687.83</v>
      </c>
    </row>
    <row r="10" spans="1:6" x14ac:dyDescent="0.3">
      <c r="A10" s="42" t="s">
        <v>12</v>
      </c>
      <c r="B10" s="41">
        <v>3499.98</v>
      </c>
      <c r="C10" s="41">
        <v>3499.98</v>
      </c>
      <c r="D10" s="42" t="s">
        <v>13</v>
      </c>
      <c r="E10" s="41">
        <v>26711.14</v>
      </c>
      <c r="F10" s="41">
        <v>20357.14</v>
      </c>
    </row>
    <row r="11" spans="1:6" x14ac:dyDescent="0.3">
      <c r="A11" s="42" t="s">
        <v>14</v>
      </c>
      <c r="B11" s="41">
        <v>5664000.6100000003</v>
      </c>
      <c r="C11" s="41">
        <v>567477.91</v>
      </c>
      <c r="D11" s="42" t="s">
        <v>15</v>
      </c>
      <c r="E11" s="41">
        <v>0</v>
      </c>
      <c r="F11" s="41">
        <v>779039.13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3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257113.22</v>
      </c>
      <c r="F16" s="41">
        <v>275324.56</v>
      </c>
    </row>
    <row r="17" spans="1:6" x14ac:dyDescent="0.3">
      <c r="A17" s="40" t="s">
        <v>26</v>
      </c>
      <c r="B17" s="41">
        <v>2373054.91</v>
      </c>
      <c r="C17" s="41">
        <v>2358555.2999999998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901967</v>
      </c>
    </row>
    <row r="19" spans="1:6" x14ac:dyDescent="0.3">
      <c r="A19" s="42" t="s">
        <v>30</v>
      </c>
      <c r="B19" s="41">
        <v>26972</v>
      </c>
      <c r="C19" s="41">
        <v>26900</v>
      </c>
      <c r="D19" s="40" t="s">
        <v>31</v>
      </c>
      <c r="E19" s="41">
        <v>0</v>
      </c>
      <c r="F19" s="41">
        <v>0</v>
      </c>
    </row>
    <row r="20" spans="1:6" x14ac:dyDescent="0.3">
      <c r="A20" s="42" t="s">
        <v>32</v>
      </c>
      <c r="B20" s="41">
        <v>59294.54</v>
      </c>
      <c r="C20" s="41">
        <v>17539.490000000002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2061916.53</v>
      </c>
      <c r="C21" s="41">
        <v>1981338.95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6271.12</v>
      </c>
      <c r="C23" s="41">
        <v>6271.12</v>
      </c>
      <c r="D23" s="40" t="s">
        <v>39</v>
      </c>
      <c r="E23" s="41">
        <v>0</v>
      </c>
      <c r="F23" s="41">
        <v>0</v>
      </c>
    </row>
    <row r="24" spans="1:6" x14ac:dyDescent="0.3">
      <c r="A24" s="42" t="s">
        <v>40</v>
      </c>
      <c r="B24" s="41">
        <v>218600.72</v>
      </c>
      <c r="C24" s="41">
        <v>326505.74</v>
      </c>
      <c r="D24" s="42" t="s">
        <v>41</v>
      </c>
      <c r="E24" s="41">
        <v>0</v>
      </c>
      <c r="F24" s="41">
        <v>0</v>
      </c>
    </row>
    <row r="25" spans="1:6" x14ac:dyDescent="0.3">
      <c r="A25" s="40" t="s">
        <v>42</v>
      </c>
      <c r="B25" s="41">
        <v>30069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30069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3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v>3599</v>
      </c>
      <c r="F42" s="41">
        <v>3599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3599</v>
      </c>
      <c r="F43" s="41">
        <v>3599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v>8070624.5</v>
      </c>
      <c r="C47" s="4">
        <v>2929533.19</v>
      </c>
      <c r="D47" s="2" t="s">
        <v>85</v>
      </c>
      <c r="E47" s="4">
        <v>287423.35999999999</v>
      </c>
      <c r="F47" s="4">
        <v>1980286.83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3328430.1</v>
      </c>
      <c r="C52" s="41">
        <v>3328430.1</v>
      </c>
      <c r="D52" s="40" t="s">
        <v>93</v>
      </c>
      <c r="E52" s="41">
        <v>0</v>
      </c>
      <c r="F52" s="41">
        <v>0</v>
      </c>
    </row>
    <row r="53" spans="1:6" x14ac:dyDescent="0.3">
      <c r="A53" s="40" t="s">
        <v>94</v>
      </c>
      <c r="B53" s="41">
        <v>5892982.71</v>
      </c>
      <c r="C53" s="41">
        <v>5313008.5999999996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556530.85</v>
      </c>
      <c r="C54" s="41">
        <v>556530.85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0</v>
      </c>
      <c r="C55" s="41">
        <v>0</v>
      </c>
      <c r="D55" s="44" t="s">
        <v>99</v>
      </c>
      <c r="E55" s="41">
        <v>0</v>
      </c>
      <c r="F55" s="41">
        <v>0</v>
      </c>
    </row>
    <row r="56" spans="1:6" x14ac:dyDescent="0.3">
      <c r="A56" s="40" t="s">
        <v>100</v>
      </c>
      <c r="B56" s="41">
        <v>133600</v>
      </c>
      <c r="C56" s="41">
        <v>133600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3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v>287423.35999999999</v>
      </c>
      <c r="F59" s="4">
        <v>1980286.83</v>
      </c>
    </row>
    <row r="60" spans="1:6" x14ac:dyDescent="0.3">
      <c r="A60" s="3" t="s">
        <v>105</v>
      </c>
      <c r="B60" s="4">
        <v>9911543.6600000001</v>
      </c>
      <c r="C60" s="4">
        <v>9331569.5500000007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v>17982168.16</v>
      </c>
      <c r="C62" s="4">
        <v>12261102.74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 x14ac:dyDescent="0.3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3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v>17694744.800000001</v>
      </c>
      <c r="F68" s="41">
        <v>10280815.91</v>
      </c>
    </row>
    <row r="69" spans="1:6" x14ac:dyDescent="0.3">
      <c r="A69" s="47"/>
      <c r="B69" s="39"/>
      <c r="C69" s="39"/>
      <c r="D69" s="40" t="s">
        <v>113</v>
      </c>
      <c r="E69" s="41">
        <v>4520807.38</v>
      </c>
      <c r="F69" s="41">
        <v>-379250.05</v>
      </c>
    </row>
    <row r="70" spans="1:6" x14ac:dyDescent="0.3">
      <c r="A70" s="47"/>
      <c r="B70" s="39"/>
      <c r="C70" s="39"/>
      <c r="D70" s="40" t="s">
        <v>114</v>
      </c>
      <c r="E70" s="41">
        <v>13549595.6</v>
      </c>
      <c r="F70" s="41">
        <v>11036404.5</v>
      </c>
    </row>
    <row r="71" spans="1:6" x14ac:dyDescent="0.3">
      <c r="A71" s="47"/>
      <c r="B71" s="39"/>
      <c r="C71" s="39"/>
      <c r="D71" s="40" t="s">
        <v>115</v>
      </c>
      <c r="E71" s="41">
        <v>1003724.13</v>
      </c>
      <c r="F71" s="41">
        <v>1003724.13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-1379382.31</v>
      </c>
      <c r="F73" s="41">
        <v>-1380062.67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v>17694744.800000001</v>
      </c>
      <c r="F79" s="4">
        <v>10280815.91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v>17982168.16</v>
      </c>
      <c r="F81" s="4">
        <v>12261102.74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50:F81 E9:F45 B9:C62 E47:F47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38" sqref="A38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3" t="s">
        <v>444</v>
      </c>
      <c r="B1" s="144"/>
      <c r="C1" s="144"/>
      <c r="D1" s="144"/>
      <c r="E1" s="144"/>
      <c r="F1" s="144"/>
      <c r="G1" s="145"/>
    </row>
    <row r="2" spans="1:7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7" x14ac:dyDescent="0.3">
      <c r="A3" s="149" t="s">
        <v>445</v>
      </c>
      <c r="B3" s="150"/>
      <c r="C3" s="150"/>
      <c r="D3" s="150"/>
      <c r="E3" s="150"/>
      <c r="F3" s="150"/>
      <c r="G3" s="151"/>
    </row>
    <row r="4" spans="1:7" x14ac:dyDescent="0.3">
      <c r="A4" s="149" t="s">
        <v>2</v>
      </c>
      <c r="B4" s="150"/>
      <c r="C4" s="150"/>
      <c r="D4" s="150"/>
      <c r="E4" s="150"/>
      <c r="F4" s="150"/>
      <c r="G4" s="151"/>
    </row>
    <row r="5" spans="1:7" x14ac:dyDescent="0.3">
      <c r="A5" s="152" t="s">
        <v>446</v>
      </c>
      <c r="B5" s="153"/>
      <c r="C5" s="153"/>
      <c r="D5" s="153"/>
      <c r="E5" s="153"/>
      <c r="F5" s="153"/>
      <c r="G5" s="154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447</v>
      </c>
      <c r="B7" s="102">
        <f>+SUM(B8:B19)</f>
        <v>25453445.93</v>
      </c>
      <c r="C7" s="102">
        <f t="shared" ref="C7:G7" si="1">+SUM(C8:C19)</f>
        <v>26471583.767200001</v>
      </c>
      <c r="D7" s="102">
        <f t="shared" si="1"/>
        <v>27530447.117888</v>
      </c>
      <c r="E7" s="102">
        <f t="shared" si="1"/>
        <v>28631665.00260352</v>
      </c>
      <c r="F7" s="102">
        <f t="shared" si="1"/>
        <v>29776931.602707662</v>
      </c>
      <c r="G7" s="102">
        <f t="shared" si="1"/>
        <v>30968008.866815969</v>
      </c>
    </row>
    <row r="8" spans="1:7" x14ac:dyDescent="0.3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454</v>
      </c>
      <c r="B14" s="58">
        <v>25453445.93</v>
      </c>
      <c r="C14" s="58">
        <v>26471583.767200001</v>
      </c>
      <c r="D14" s="58">
        <v>27530447.117888</v>
      </c>
      <c r="E14" s="58">
        <v>28631665.00260352</v>
      </c>
      <c r="F14" s="58">
        <v>29776931.602707662</v>
      </c>
      <c r="G14" s="58">
        <v>30968008.866815969</v>
      </c>
    </row>
    <row r="15" spans="1:7" x14ac:dyDescent="0.3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460</v>
      </c>
      <c r="B20" s="58"/>
      <c r="C20" s="58"/>
      <c r="D20" s="58"/>
      <c r="E20" s="58"/>
      <c r="F20" s="58"/>
      <c r="G20" s="58"/>
    </row>
    <row r="21" spans="1:7" x14ac:dyDescent="0.3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460</v>
      </c>
      <c r="B27" s="59"/>
      <c r="C27" s="59"/>
      <c r="D27" s="59"/>
      <c r="E27" s="59"/>
      <c r="F27" s="59"/>
      <c r="G27" s="59"/>
    </row>
    <row r="28" spans="1:7" x14ac:dyDescent="0.3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460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471</v>
      </c>
      <c r="B36" s="16">
        <f>+B7+B21</f>
        <v>25453445.93</v>
      </c>
      <c r="C36" s="16">
        <f t="shared" ref="C36:G36" si="2">+C7+C21</f>
        <v>26471583.767200001</v>
      </c>
      <c r="D36" s="16">
        <f t="shared" si="2"/>
        <v>27530447.117888</v>
      </c>
      <c r="E36" s="16">
        <f t="shared" si="2"/>
        <v>28631665.00260352</v>
      </c>
      <c r="F36" s="16">
        <f t="shared" si="2"/>
        <v>29776931.602707662</v>
      </c>
      <c r="G36" s="16">
        <f t="shared" si="2"/>
        <v>30968008.866815969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29" sqref="A29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3" t="s">
        <v>472</v>
      </c>
      <c r="B1" s="144"/>
      <c r="C1" s="144"/>
      <c r="D1" s="144"/>
      <c r="E1" s="144"/>
      <c r="F1" s="144"/>
      <c r="G1" s="145"/>
    </row>
    <row r="2" spans="1:7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7" x14ac:dyDescent="0.3">
      <c r="A3" s="149" t="s">
        <v>473</v>
      </c>
      <c r="B3" s="150"/>
      <c r="C3" s="150"/>
      <c r="D3" s="150"/>
      <c r="E3" s="150"/>
      <c r="F3" s="150"/>
      <c r="G3" s="151"/>
    </row>
    <row r="4" spans="1:7" x14ac:dyDescent="0.3">
      <c r="A4" s="149" t="s">
        <v>2</v>
      </c>
      <c r="B4" s="150"/>
      <c r="C4" s="150"/>
      <c r="D4" s="150"/>
      <c r="E4" s="150"/>
      <c r="F4" s="150"/>
      <c r="G4" s="151"/>
    </row>
    <row r="5" spans="1:7" x14ac:dyDescent="0.3">
      <c r="A5" s="152" t="s">
        <v>446</v>
      </c>
      <c r="B5" s="153"/>
      <c r="C5" s="153"/>
      <c r="D5" s="153"/>
      <c r="E5" s="153"/>
      <c r="F5" s="153"/>
      <c r="G5" s="154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474</v>
      </c>
      <c r="B7" s="102">
        <f>+SUM(B8:B16)</f>
        <v>25453445.93</v>
      </c>
      <c r="C7" s="102">
        <f t="shared" ref="C7:G7" si="1">+SUM(C8:C16)</f>
        <v>26471583.767200001</v>
      </c>
      <c r="D7" s="102">
        <f t="shared" si="1"/>
        <v>27530447.117888</v>
      </c>
      <c r="E7" s="102">
        <f t="shared" si="1"/>
        <v>28631665.002603527</v>
      </c>
      <c r="F7" s="102">
        <f t="shared" si="1"/>
        <v>29776931.602707662</v>
      </c>
      <c r="G7" s="102">
        <f t="shared" si="1"/>
        <v>30968008.866815977</v>
      </c>
    </row>
    <row r="8" spans="1:7" x14ac:dyDescent="0.3">
      <c r="A8" s="51" t="s">
        <v>475</v>
      </c>
      <c r="B8" s="58">
        <v>11869024.07</v>
      </c>
      <c r="C8" s="58">
        <v>12343785.0328</v>
      </c>
      <c r="D8" s="58">
        <v>12837536.434112001</v>
      </c>
      <c r="E8" s="58">
        <v>13351037.891476482</v>
      </c>
      <c r="F8" s="58">
        <v>13885079.407135542</v>
      </c>
      <c r="G8" s="58">
        <v>14440482.583420964</v>
      </c>
    </row>
    <row r="9" spans="1:7" ht="15.75" customHeight="1" x14ac:dyDescent="0.3">
      <c r="A9" s="51" t="s">
        <v>476</v>
      </c>
      <c r="B9" s="58">
        <v>3529698</v>
      </c>
      <c r="C9" s="58">
        <v>3670885.92</v>
      </c>
      <c r="D9" s="58">
        <v>3817721.3568000002</v>
      </c>
      <c r="E9" s="58">
        <v>3970430.2110720002</v>
      </c>
      <c r="F9" s="58">
        <v>4129247.4195148805</v>
      </c>
      <c r="G9" s="58">
        <v>4294417.3162954757</v>
      </c>
    </row>
    <row r="10" spans="1:7" x14ac:dyDescent="0.3">
      <c r="A10" s="51" t="s">
        <v>477</v>
      </c>
      <c r="B10" s="58">
        <v>9404322</v>
      </c>
      <c r="C10" s="58">
        <v>9780494.8800000008</v>
      </c>
      <c r="D10" s="58">
        <v>10171714.6752</v>
      </c>
      <c r="E10" s="58">
        <v>10578583.262208002</v>
      </c>
      <c r="F10" s="58">
        <v>11001726.592696322</v>
      </c>
      <c r="G10" s="58">
        <v>11441795.656404175</v>
      </c>
    </row>
    <row r="11" spans="1:7" x14ac:dyDescent="0.3">
      <c r="A11" s="51" t="s">
        <v>478</v>
      </c>
      <c r="B11" s="58">
        <v>174306.96</v>
      </c>
      <c r="C11" s="58">
        <v>181279.2384</v>
      </c>
      <c r="D11" s="58">
        <v>188530.407936</v>
      </c>
      <c r="E11" s="58">
        <v>196071.62425344001</v>
      </c>
      <c r="F11" s="58">
        <v>203914.48922357761</v>
      </c>
      <c r="G11" s="58">
        <v>212071.06879252073</v>
      </c>
    </row>
    <row r="12" spans="1:7" x14ac:dyDescent="0.3">
      <c r="A12" s="51" t="s">
        <v>479</v>
      </c>
      <c r="B12" s="58">
        <v>476086.9</v>
      </c>
      <c r="C12" s="58">
        <v>495130.37600000005</v>
      </c>
      <c r="D12" s="58">
        <v>514935.59104000009</v>
      </c>
      <c r="E12" s="58">
        <v>535533.01468160015</v>
      </c>
      <c r="F12" s="58">
        <v>556954.33526886418</v>
      </c>
      <c r="G12" s="58">
        <v>579232.50867961871</v>
      </c>
    </row>
    <row r="13" spans="1:7" x14ac:dyDescent="0.3">
      <c r="A13" s="51" t="s">
        <v>480</v>
      </c>
      <c r="B13" s="58">
        <v>7</v>
      </c>
      <c r="C13" s="58">
        <v>7.28</v>
      </c>
      <c r="D13" s="58">
        <v>7.5712000000000002</v>
      </c>
      <c r="E13" s="58">
        <v>7.8740480000000002</v>
      </c>
      <c r="F13" s="58">
        <v>8.1890099200000002</v>
      </c>
      <c r="G13" s="58">
        <v>8.5165703168000011</v>
      </c>
    </row>
    <row r="14" spans="1:7" x14ac:dyDescent="0.3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482</v>
      </c>
      <c r="B15" s="58">
        <v>1</v>
      </c>
      <c r="C15" s="58">
        <v>1.04</v>
      </c>
      <c r="D15" s="58">
        <v>1.0816000000000001</v>
      </c>
      <c r="E15" s="58">
        <v>1.1248640000000001</v>
      </c>
      <c r="F15" s="58">
        <v>1.1698585600000002</v>
      </c>
      <c r="G15" s="58">
        <v>1.2166529024000003</v>
      </c>
    </row>
    <row r="16" spans="1:7" x14ac:dyDescent="0.3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460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486</v>
      </c>
      <c r="B29" s="102">
        <f>+B7+B18</f>
        <v>25453445.93</v>
      </c>
      <c r="C29" s="102">
        <f t="shared" ref="C29:G29" si="2">+C7+C18</f>
        <v>26471583.767200001</v>
      </c>
      <c r="D29" s="102">
        <f t="shared" si="2"/>
        <v>27530447.117888</v>
      </c>
      <c r="E29" s="102">
        <f t="shared" si="2"/>
        <v>28631665.002603527</v>
      </c>
      <c r="F29" s="102">
        <f t="shared" si="2"/>
        <v>29776931.602707662</v>
      </c>
      <c r="G29" s="102">
        <f t="shared" si="2"/>
        <v>30968008.866815977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H39"/>
  <sheetViews>
    <sheetView showGridLines="0" topLeftCell="C1" zoomScale="80" zoomScaleNormal="80" workbookViewId="0">
      <selection activeCell="G38" sqref="G3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8" x14ac:dyDescent="0.3">
      <c r="A1" s="143" t="s">
        <v>487</v>
      </c>
      <c r="B1" s="144"/>
      <c r="C1" s="144"/>
      <c r="D1" s="144"/>
      <c r="E1" s="144"/>
      <c r="F1" s="144"/>
      <c r="G1" s="145"/>
    </row>
    <row r="2" spans="1:8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8" x14ac:dyDescent="0.3">
      <c r="A3" s="149" t="s">
        <v>488</v>
      </c>
      <c r="B3" s="150"/>
      <c r="C3" s="150"/>
      <c r="D3" s="150"/>
      <c r="E3" s="150"/>
      <c r="F3" s="150"/>
      <c r="G3" s="151"/>
    </row>
    <row r="4" spans="1:8" x14ac:dyDescent="0.3">
      <c r="A4" s="149" t="s">
        <v>2</v>
      </c>
      <c r="B4" s="150"/>
      <c r="C4" s="150"/>
      <c r="D4" s="150"/>
      <c r="E4" s="150"/>
      <c r="F4" s="150"/>
      <c r="G4" s="151"/>
    </row>
    <row r="5" spans="1:8" x14ac:dyDescent="0.3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8" ht="15.75" customHeight="1" x14ac:dyDescent="0.3">
      <c r="A6" s="25" t="s">
        <v>495</v>
      </c>
      <c r="B6" s="102">
        <f>+SUM(B7:B18)</f>
        <v>14163539.76</v>
      </c>
      <c r="C6" s="102">
        <f t="shared" ref="C6:G6" si="0">+SUM(C7:C18)</f>
        <v>16736082.990000002</v>
      </c>
      <c r="D6" s="102">
        <f t="shared" si="0"/>
        <v>18334037.390000001</v>
      </c>
      <c r="E6" s="102">
        <f t="shared" si="0"/>
        <v>21722020.07</v>
      </c>
      <c r="F6" s="102">
        <f t="shared" si="0"/>
        <v>23271745.93</v>
      </c>
      <c r="G6" s="102">
        <f t="shared" si="0"/>
        <v>25318156.389999997</v>
      </c>
      <c r="H6" s="102"/>
    </row>
    <row r="7" spans="1:8" x14ac:dyDescent="0.3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8" ht="15.75" customHeight="1" x14ac:dyDescent="0.3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8" x14ac:dyDescent="0.3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8" x14ac:dyDescent="0.3">
      <c r="A10" s="51" t="s">
        <v>451</v>
      </c>
      <c r="B10" s="58">
        <v>13818769.92</v>
      </c>
      <c r="C10" s="58">
        <v>14971713.630000001</v>
      </c>
      <c r="D10" s="58">
        <v>17882241.010000002</v>
      </c>
      <c r="E10" s="58">
        <v>21228947.559999999</v>
      </c>
      <c r="F10" s="58">
        <v>0</v>
      </c>
      <c r="G10" s="58">
        <v>0</v>
      </c>
    </row>
    <row r="11" spans="1:8" x14ac:dyDescent="0.3">
      <c r="A11" s="51" t="s">
        <v>452</v>
      </c>
      <c r="B11" s="58">
        <v>1467.97</v>
      </c>
      <c r="C11" s="58">
        <v>15205.36</v>
      </c>
      <c r="D11" s="58">
        <v>10920.539999999999</v>
      </c>
      <c r="E11" s="58">
        <v>23990.98</v>
      </c>
      <c r="F11" s="58">
        <v>0</v>
      </c>
      <c r="G11" s="58">
        <v>27489.15</v>
      </c>
    </row>
    <row r="12" spans="1:8" x14ac:dyDescent="0.3">
      <c r="A12" s="51" t="s">
        <v>453</v>
      </c>
      <c r="B12" s="58">
        <v>173301.87</v>
      </c>
      <c r="C12" s="58">
        <v>207718.38</v>
      </c>
      <c r="D12" s="58">
        <v>349692.83999999997</v>
      </c>
      <c r="E12" s="58">
        <v>323662.53000000003</v>
      </c>
      <c r="F12" s="58">
        <v>0</v>
      </c>
      <c r="G12" s="58">
        <v>0</v>
      </c>
    </row>
    <row r="13" spans="1:8" x14ac:dyDescent="0.3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22861338.93</v>
      </c>
      <c r="G13" s="58">
        <v>25290667.239999998</v>
      </c>
    </row>
    <row r="14" spans="1:8" x14ac:dyDescent="0.3">
      <c r="A14" s="51" t="s">
        <v>455</v>
      </c>
      <c r="B14" s="58">
        <v>170000</v>
      </c>
      <c r="C14" s="58">
        <v>1541445.62</v>
      </c>
      <c r="D14" s="58">
        <v>91183</v>
      </c>
      <c r="E14" s="58">
        <v>145419</v>
      </c>
      <c r="F14" s="58">
        <v>410407</v>
      </c>
      <c r="G14" s="58">
        <v>0</v>
      </c>
    </row>
    <row r="15" spans="1:8" x14ac:dyDescent="0.3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8" x14ac:dyDescent="0.3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496</v>
      </c>
      <c r="B20" s="102">
        <f>SUM(B21:B25)</f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901967</v>
      </c>
      <c r="G27" s="102">
        <v>0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901967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498</v>
      </c>
      <c r="B30" s="102">
        <f>+B6+B20+B27</f>
        <v>14163539.76</v>
      </c>
      <c r="C30" s="102">
        <f t="shared" ref="C30:G30" si="1">+C6+C20+C27</f>
        <v>16736082.990000002</v>
      </c>
      <c r="D30" s="102">
        <f t="shared" si="1"/>
        <v>18334037.390000001</v>
      </c>
      <c r="E30" s="102">
        <f t="shared" si="1"/>
        <v>21722020.07</v>
      </c>
      <c r="F30" s="102">
        <f>+F6+F20+F27</f>
        <v>24173712.93</v>
      </c>
      <c r="G30" s="102">
        <f t="shared" si="1"/>
        <v>25318156.389999997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f>+F28</f>
        <v>901967</v>
      </c>
      <c r="G33" s="74">
        <v>0</v>
      </c>
    </row>
    <row r="34" spans="1:7" ht="28.8" x14ac:dyDescent="0.3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f>+F33+F34</f>
        <v>901967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499</v>
      </c>
      <c r="F38" s="135"/>
    </row>
    <row r="39" spans="1:7" x14ac:dyDescent="0.3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H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31" sqref="B3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3" t="s">
        <v>501</v>
      </c>
      <c r="B1" s="144"/>
      <c r="C1" s="144"/>
      <c r="D1" s="144"/>
      <c r="E1" s="144"/>
      <c r="F1" s="144"/>
      <c r="G1" s="145"/>
    </row>
    <row r="2" spans="1:7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7" x14ac:dyDescent="0.3">
      <c r="A3" s="149" t="s">
        <v>502</v>
      </c>
      <c r="B3" s="150"/>
      <c r="C3" s="150"/>
      <c r="D3" s="150"/>
      <c r="E3" s="150"/>
      <c r="F3" s="150"/>
      <c r="G3" s="151"/>
    </row>
    <row r="4" spans="1:7" x14ac:dyDescent="0.3">
      <c r="A4" s="149" t="s">
        <v>2</v>
      </c>
      <c r="B4" s="150"/>
      <c r="C4" s="150"/>
      <c r="D4" s="150"/>
      <c r="E4" s="150"/>
      <c r="F4" s="150"/>
      <c r="G4" s="151"/>
    </row>
    <row r="5" spans="1:7" x14ac:dyDescent="0.3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3">
      <c r="A6" s="25" t="s">
        <v>474</v>
      </c>
      <c r="B6" s="102">
        <f>+SUM(B7:B15)</f>
        <v>14337775.539999999</v>
      </c>
      <c r="C6" s="102">
        <f t="shared" ref="C6:G6" si="0">+SUM(C7:C15)</f>
        <v>17725296.440000001</v>
      </c>
      <c r="D6" s="102">
        <f t="shared" si="0"/>
        <v>20661193.959999997</v>
      </c>
      <c r="E6" s="102">
        <f t="shared" si="0"/>
        <v>21651885.960000005</v>
      </c>
      <c r="F6" s="102">
        <f t="shared" si="0"/>
        <v>26739614.600000001</v>
      </c>
      <c r="G6" s="102">
        <f t="shared" si="0"/>
        <v>24506009.869999997</v>
      </c>
    </row>
    <row r="7" spans="1:7" x14ac:dyDescent="0.3">
      <c r="A7" s="51" t="s">
        <v>475</v>
      </c>
      <c r="B7" s="58">
        <v>6628674.3699999992</v>
      </c>
      <c r="C7" s="58">
        <v>7266740.530000004</v>
      </c>
      <c r="D7" s="58">
        <v>6942755.5799999963</v>
      </c>
      <c r="E7" s="58">
        <v>6640020.0700000003</v>
      </c>
      <c r="F7" s="58">
        <v>8833635.7899999991</v>
      </c>
      <c r="G7" s="58">
        <v>9403321.3100000005</v>
      </c>
    </row>
    <row r="8" spans="1:7" ht="15.75" customHeight="1" x14ac:dyDescent="0.3">
      <c r="A8" s="51" t="s">
        <v>476</v>
      </c>
      <c r="B8" s="58">
        <v>1716792.15</v>
      </c>
      <c r="C8" s="58">
        <v>2048135.57</v>
      </c>
      <c r="D8" s="58">
        <v>4306994.5599999996</v>
      </c>
      <c r="E8" s="58">
        <v>3976165.7</v>
      </c>
      <c r="F8" s="58">
        <v>7051491.8200000003</v>
      </c>
      <c r="G8" s="58">
        <v>2997492.97</v>
      </c>
    </row>
    <row r="9" spans="1:7" x14ac:dyDescent="0.3">
      <c r="A9" s="51" t="s">
        <v>477</v>
      </c>
      <c r="B9" s="58">
        <v>5870472.0399999991</v>
      </c>
      <c r="C9" s="58">
        <v>7409220.6799999997</v>
      </c>
      <c r="D9" s="58">
        <v>8219218.4099999992</v>
      </c>
      <c r="E9" s="58">
        <v>8719507.2100000009</v>
      </c>
      <c r="F9" s="58">
        <v>9072287.3100000005</v>
      </c>
      <c r="G9" s="58">
        <v>10309206.83</v>
      </c>
    </row>
    <row r="10" spans="1:7" x14ac:dyDescent="0.3">
      <c r="A10" s="51" t="s">
        <v>478</v>
      </c>
      <c r="B10" s="58">
        <v>105408</v>
      </c>
      <c r="C10" s="58">
        <v>101160</v>
      </c>
      <c r="D10" s="58">
        <v>106161</v>
      </c>
      <c r="E10" s="58">
        <v>110413.92</v>
      </c>
      <c r="F10" s="58">
        <v>114830.39999999999</v>
      </c>
      <c r="G10" s="58">
        <v>186741.35</v>
      </c>
    </row>
    <row r="11" spans="1:7" x14ac:dyDescent="0.3">
      <c r="A11" s="51" t="s">
        <v>479</v>
      </c>
      <c r="B11" s="58">
        <v>16428.98</v>
      </c>
      <c r="C11" s="58">
        <v>603625.91999999993</v>
      </c>
      <c r="D11" s="58">
        <v>1086064.4099999999</v>
      </c>
      <c r="E11" s="58">
        <v>996950.12</v>
      </c>
      <c r="F11" s="58">
        <v>1667369.28</v>
      </c>
      <c r="G11" s="58">
        <v>420005.99</v>
      </c>
    </row>
    <row r="12" spans="1:7" x14ac:dyDescent="0.3">
      <c r="A12" s="51" t="s">
        <v>480</v>
      </c>
      <c r="B12" s="58">
        <v>0</v>
      </c>
      <c r="C12" s="58">
        <v>0</v>
      </c>
      <c r="D12" s="58">
        <v>0</v>
      </c>
      <c r="E12" s="58">
        <v>1208828.94</v>
      </c>
      <c r="F12" s="58">
        <v>0</v>
      </c>
      <c r="G12" s="58">
        <v>0</v>
      </c>
    </row>
    <row r="13" spans="1:7" x14ac:dyDescent="0.3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482</v>
      </c>
      <c r="B14" s="58">
        <v>0</v>
      </c>
      <c r="C14" s="58">
        <v>296413.74</v>
      </c>
      <c r="D14" s="58">
        <v>0</v>
      </c>
      <c r="E14" s="58">
        <v>0</v>
      </c>
      <c r="F14" s="58">
        <v>0</v>
      </c>
      <c r="G14" s="58">
        <v>1189241.42</v>
      </c>
    </row>
    <row r="15" spans="1:7" x14ac:dyDescent="0.3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>
        <v>0</v>
      </c>
      <c r="C16" s="58">
        <v>0</v>
      </c>
      <c r="D16" s="58">
        <v>0</v>
      </c>
      <c r="E16" s="58">
        <v>0</v>
      </c>
      <c r="F16" s="58">
        <v>714265.2</v>
      </c>
      <c r="G16" s="58"/>
    </row>
    <row r="17" spans="1:7" x14ac:dyDescent="0.3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f>+SUM(F18:F19)</f>
        <v>714265.2</v>
      </c>
      <c r="G17" s="102">
        <v>0</v>
      </c>
    </row>
    <row r="18" spans="1:7" x14ac:dyDescent="0.3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479622</v>
      </c>
      <c r="G18" s="59">
        <v>0</v>
      </c>
    </row>
    <row r="19" spans="1:7" x14ac:dyDescent="0.3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234643.20000000001</v>
      </c>
      <c r="G19" s="59">
        <v>0</v>
      </c>
    </row>
    <row r="20" spans="1:7" x14ac:dyDescent="0.3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460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486</v>
      </c>
      <c r="B28" s="102">
        <f>+B6+B17</f>
        <v>14337775.539999999</v>
      </c>
      <c r="C28" s="102">
        <f t="shared" ref="C28:G28" si="1">+C6+C17</f>
        <v>17725296.440000001</v>
      </c>
      <c r="D28" s="102">
        <f t="shared" si="1"/>
        <v>20661193.959999997</v>
      </c>
      <c r="E28" s="102">
        <f t="shared" si="1"/>
        <v>21651885.960000005</v>
      </c>
      <c r="F28" s="102">
        <f t="shared" si="1"/>
        <v>27453879.800000001</v>
      </c>
      <c r="G28" s="102">
        <f t="shared" si="1"/>
        <v>24506009.869999997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0" spans="1:7" x14ac:dyDescent="0.3">
      <c r="B30" s="135"/>
      <c r="C30" s="135"/>
      <c r="D30" s="135"/>
      <c r="E30" s="135"/>
      <c r="F30" s="135"/>
      <c r="G30" s="135"/>
    </row>
    <row r="31" spans="1:7" x14ac:dyDescent="0.3">
      <c r="A31" t="s">
        <v>499</v>
      </c>
    </row>
    <row r="32" spans="1:7" x14ac:dyDescent="0.3">
      <c r="A32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18" sqref="A1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  <col min="9" max="9" width="23.5546875" customWidth="1"/>
  </cols>
  <sheetData>
    <row r="1" spans="1:6" x14ac:dyDescent="0.3">
      <c r="A1" s="143" t="s">
        <v>503</v>
      </c>
      <c r="B1" s="144"/>
      <c r="C1" s="144"/>
      <c r="D1" s="144"/>
      <c r="E1" s="144"/>
      <c r="F1" s="144"/>
    </row>
    <row r="2" spans="1:6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8"/>
    </row>
    <row r="3" spans="1:6" x14ac:dyDescent="0.3">
      <c r="A3" s="149" t="s">
        <v>504</v>
      </c>
      <c r="B3" s="150"/>
      <c r="C3" s="150"/>
      <c r="D3" s="150"/>
      <c r="E3" s="150"/>
      <c r="F3" s="151"/>
    </row>
    <row r="4" spans="1:6" ht="28.8" x14ac:dyDescent="0.3">
      <c r="A4" s="103" t="s">
        <v>5</v>
      </c>
      <c r="B4" s="7" t="s">
        <v>505</v>
      </c>
      <c r="C4" s="32" t="s">
        <v>506</v>
      </c>
      <c r="D4" s="32" t="s">
        <v>507</v>
      </c>
      <c r="E4" s="32" t="s">
        <v>508</v>
      </c>
      <c r="F4" s="32" t="s">
        <v>509</v>
      </c>
    </row>
    <row r="5" spans="1:6" ht="15.75" customHeight="1" x14ac:dyDescent="0.3">
      <c r="A5" s="107" t="s">
        <v>510</v>
      </c>
      <c r="B5" s="112"/>
      <c r="C5" s="112"/>
      <c r="D5" s="112"/>
      <c r="E5" s="112"/>
      <c r="F5" s="112"/>
    </row>
    <row r="6" spans="1:6" x14ac:dyDescent="0.3">
      <c r="A6" s="110" t="s">
        <v>511</v>
      </c>
      <c r="B6" s="109"/>
      <c r="C6" s="109"/>
      <c r="D6" s="109"/>
      <c r="E6" s="109"/>
      <c r="F6" s="109"/>
    </row>
    <row r="7" spans="1:6" ht="15.75" customHeight="1" x14ac:dyDescent="0.3">
      <c r="A7" s="110" t="s">
        <v>512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513</v>
      </c>
      <c r="B9" s="109"/>
      <c r="C9" s="109"/>
      <c r="D9" s="109"/>
      <c r="E9" s="109"/>
      <c r="F9" s="109"/>
    </row>
    <row r="10" spans="1:6" x14ac:dyDescent="0.3">
      <c r="A10" s="110" t="s">
        <v>514</v>
      </c>
      <c r="B10" s="119"/>
      <c r="C10" s="119"/>
      <c r="D10" s="119"/>
      <c r="E10" s="119"/>
      <c r="F10" s="119"/>
    </row>
    <row r="11" spans="1:6" x14ac:dyDescent="0.3">
      <c r="A11" s="56" t="s">
        <v>515</v>
      </c>
      <c r="B11" s="119"/>
      <c r="C11" s="119"/>
      <c r="D11" s="119"/>
      <c r="E11" s="119"/>
      <c r="F11" s="119"/>
    </row>
    <row r="12" spans="1:6" x14ac:dyDescent="0.3">
      <c r="A12" s="56" t="s">
        <v>516</v>
      </c>
      <c r="B12" s="119"/>
      <c r="C12" s="119"/>
      <c r="D12" s="119"/>
      <c r="E12" s="119"/>
      <c r="F12" s="119"/>
    </row>
    <row r="13" spans="1:6" x14ac:dyDescent="0.3">
      <c r="A13" s="56" t="s">
        <v>517</v>
      </c>
      <c r="B13" s="119"/>
      <c r="C13" s="119"/>
      <c r="D13" s="119"/>
      <c r="E13" s="119"/>
      <c r="F13" s="119"/>
    </row>
    <row r="14" spans="1:6" x14ac:dyDescent="0.3">
      <c r="A14" s="110" t="s">
        <v>518</v>
      </c>
      <c r="B14" s="119"/>
      <c r="C14" s="119"/>
      <c r="D14" s="119"/>
      <c r="E14" s="119"/>
      <c r="F14" s="119"/>
    </row>
    <row r="15" spans="1:6" x14ac:dyDescent="0.3">
      <c r="A15" s="56" t="s">
        <v>515</v>
      </c>
      <c r="B15" s="119"/>
      <c r="C15" s="119"/>
      <c r="D15" s="119"/>
      <c r="E15" s="119"/>
      <c r="F15" s="119"/>
    </row>
    <row r="16" spans="1:6" x14ac:dyDescent="0.3">
      <c r="A16" s="56" t="s">
        <v>516</v>
      </c>
      <c r="B16" s="120"/>
      <c r="C16" s="120"/>
      <c r="D16" s="120"/>
      <c r="E16" s="120"/>
      <c r="F16" s="120"/>
    </row>
    <row r="17" spans="1:6" x14ac:dyDescent="0.3">
      <c r="A17" s="56" t="s">
        <v>517</v>
      </c>
      <c r="B17" s="121"/>
      <c r="C17" s="121"/>
      <c r="D17" s="121"/>
      <c r="E17" s="121"/>
      <c r="F17" s="121"/>
    </row>
    <row r="18" spans="1:6" x14ac:dyDescent="0.3">
      <c r="A18" s="110" t="s">
        <v>519</v>
      </c>
      <c r="B18" s="121"/>
      <c r="C18" s="121"/>
      <c r="D18" s="121"/>
      <c r="E18" s="121"/>
      <c r="F18" s="121"/>
    </row>
    <row r="19" spans="1:6" x14ac:dyDescent="0.3">
      <c r="A19" s="110" t="s">
        <v>520</v>
      </c>
      <c r="B19" s="121"/>
      <c r="C19" s="121"/>
      <c r="D19" s="121"/>
      <c r="E19" s="121"/>
      <c r="F19" s="121"/>
    </row>
    <row r="20" spans="1:6" x14ac:dyDescent="0.3">
      <c r="A20" s="110" t="s">
        <v>521</v>
      </c>
      <c r="B20" s="122"/>
      <c r="C20" s="122"/>
      <c r="D20" s="122"/>
      <c r="E20" s="122"/>
      <c r="F20" s="122"/>
    </row>
    <row r="21" spans="1:6" x14ac:dyDescent="0.3">
      <c r="A21" s="110" t="s">
        <v>522</v>
      </c>
      <c r="B21" s="122"/>
      <c r="C21" s="122"/>
      <c r="D21" s="122"/>
      <c r="E21" s="122"/>
      <c r="F21" s="122"/>
    </row>
    <row r="22" spans="1:6" x14ac:dyDescent="0.3">
      <c r="A22" s="110" t="s">
        <v>523</v>
      </c>
      <c r="B22" s="122"/>
      <c r="C22" s="122"/>
      <c r="D22" s="122"/>
      <c r="E22" s="122"/>
      <c r="F22" s="122"/>
    </row>
    <row r="23" spans="1:6" x14ac:dyDescent="0.3">
      <c r="A23" s="110" t="s">
        <v>524</v>
      </c>
      <c r="B23" s="122"/>
      <c r="C23" s="122"/>
      <c r="D23" s="122"/>
      <c r="E23" s="122"/>
      <c r="F23" s="122"/>
    </row>
    <row r="24" spans="1:6" x14ac:dyDescent="0.3">
      <c r="A24" s="110" t="s">
        <v>525</v>
      </c>
      <c r="B24" s="114"/>
      <c r="C24" s="114"/>
      <c r="D24" s="114"/>
      <c r="E24" s="114"/>
      <c r="F24" s="114"/>
    </row>
    <row r="25" spans="1:6" x14ac:dyDescent="0.3">
      <c r="A25" s="110" t="s">
        <v>526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527</v>
      </c>
      <c r="B27" s="113"/>
      <c r="C27" s="113"/>
      <c r="D27" s="113"/>
      <c r="E27" s="113"/>
      <c r="F27" s="113"/>
    </row>
    <row r="28" spans="1:6" x14ac:dyDescent="0.3">
      <c r="A28" s="110" t="s">
        <v>528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529</v>
      </c>
      <c r="B30" s="47"/>
      <c r="C30" s="47"/>
      <c r="D30" s="47"/>
      <c r="E30" s="47"/>
      <c r="F30" s="47"/>
    </row>
    <row r="31" spans="1:6" x14ac:dyDescent="0.3">
      <c r="A31" s="118" t="s">
        <v>514</v>
      </c>
      <c r="B31" s="74"/>
      <c r="C31" s="74"/>
      <c r="D31" s="74"/>
      <c r="E31" s="74"/>
      <c r="F31" s="74"/>
    </row>
    <row r="32" spans="1:6" x14ac:dyDescent="0.3">
      <c r="A32" s="118" t="s">
        <v>518</v>
      </c>
      <c r="B32" s="74"/>
      <c r="C32" s="74"/>
      <c r="D32" s="74"/>
      <c r="E32" s="74"/>
      <c r="F32" s="74"/>
    </row>
    <row r="33" spans="1:6" x14ac:dyDescent="0.3">
      <c r="A33" s="118" t="s">
        <v>530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531</v>
      </c>
      <c r="B35" s="47"/>
      <c r="C35" s="47"/>
      <c r="D35" s="47"/>
      <c r="E35" s="47"/>
      <c r="F35" s="47"/>
    </row>
    <row r="36" spans="1:6" x14ac:dyDescent="0.3">
      <c r="A36" s="118" t="s">
        <v>532</v>
      </c>
      <c r="B36" s="47"/>
      <c r="C36" s="47"/>
      <c r="D36" s="47"/>
      <c r="E36" s="47"/>
      <c r="F36" s="47"/>
    </row>
    <row r="37" spans="1:6" x14ac:dyDescent="0.3">
      <c r="A37" s="118" t="s">
        <v>533</v>
      </c>
      <c r="B37" s="47"/>
      <c r="C37" s="47"/>
      <c r="D37" s="47"/>
      <c r="E37" s="47"/>
      <c r="F37" s="47"/>
    </row>
    <row r="38" spans="1:6" x14ac:dyDescent="0.3">
      <c r="A38" s="118" t="s">
        <v>534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535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536</v>
      </c>
      <c r="B42" s="47"/>
      <c r="C42" s="47"/>
      <c r="D42" s="47"/>
      <c r="E42" s="47"/>
      <c r="F42" s="47"/>
    </row>
    <row r="43" spans="1:6" x14ac:dyDescent="0.3">
      <c r="A43" s="118" t="s">
        <v>537</v>
      </c>
      <c r="B43" s="74"/>
      <c r="C43" s="74"/>
      <c r="D43" s="74"/>
      <c r="E43" s="74"/>
      <c r="F43" s="74"/>
    </row>
    <row r="44" spans="1:6" x14ac:dyDescent="0.3">
      <c r="A44" s="118" t="s">
        <v>538</v>
      </c>
      <c r="B44" s="74"/>
      <c r="C44" s="74"/>
      <c r="D44" s="74"/>
      <c r="E44" s="74"/>
      <c r="F44" s="74"/>
    </row>
    <row r="45" spans="1:6" x14ac:dyDescent="0.3">
      <c r="A45" s="118" t="s">
        <v>539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540</v>
      </c>
      <c r="B47" s="47"/>
      <c r="C47" s="47"/>
      <c r="D47" s="47"/>
      <c r="E47" s="47"/>
      <c r="F47" s="47"/>
    </row>
    <row r="48" spans="1:6" x14ac:dyDescent="0.3">
      <c r="A48" s="118" t="s">
        <v>538</v>
      </c>
      <c r="B48" s="74"/>
      <c r="C48" s="74"/>
      <c r="D48" s="74"/>
      <c r="E48" s="74"/>
      <c r="F48" s="74"/>
    </row>
    <row r="49" spans="1:6" x14ac:dyDescent="0.3">
      <c r="A49" s="118" t="s">
        <v>539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541</v>
      </c>
      <c r="B51" s="47"/>
      <c r="C51" s="47"/>
      <c r="D51" s="47"/>
      <c r="E51" s="47"/>
      <c r="F51" s="47"/>
    </row>
    <row r="52" spans="1:6" x14ac:dyDescent="0.3">
      <c r="A52" s="118" t="s">
        <v>538</v>
      </c>
      <c r="B52" s="74"/>
      <c r="C52" s="74"/>
      <c r="D52" s="74"/>
      <c r="E52" s="74"/>
      <c r="F52" s="74"/>
    </row>
    <row r="53" spans="1:6" x14ac:dyDescent="0.3">
      <c r="A53" s="118" t="s">
        <v>539</v>
      </c>
      <c r="B53" s="74"/>
      <c r="C53" s="74"/>
      <c r="D53" s="74"/>
      <c r="E53" s="74"/>
      <c r="F53" s="74"/>
    </row>
    <row r="54" spans="1:6" x14ac:dyDescent="0.3">
      <c r="A54" s="118" t="s">
        <v>542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543</v>
      </c>
      <c r="B56" s="47"/>
      <c r="C56" s="47"/>
      <c r="D56" s="47"/>
      <c r="E56" s="47"/>
      <c r="F56" s="47"/>
    </row>
    <row r="57" spans="1:6" x14ac:dyDescent="0.3">
      <c r="A57" s="118" t="s">
        <v>538</v>
      </c>
      <c r="B57" s="74"/>
      <c r="C57" s="74"/>
      <c r="D57" s="74"/>
      <c r="E57" s="74"/>
      <c r="F57" s="74"/>
    </row>
    <row r="58" spans="1:6" x14ac:dyDescent="0.3">
      <c r="A58" s="118" t="s">
        <v>539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544</v>
      </c>
      <c r="B60" s="47"/>
      <c r="C60" s="47"/>
      <c r="D60" s="47"/>
      <c r="E60" s="47"/>
      <c r="F60" s="47"/>
    </row>
    <row r="61" spans="1:6" x14ac:dyDescent="0.3">
      <c r="A61" s="118" t="s">
        <v>545</v>
      </c>
      <c r="B61" s="105"/>
      <c r="C61" s="105"/>
      <c r="D61" s="105"/>
      <c r="E61" s="105"/>
      <c r="F61" s="105"/>
    </row>
    <row r="62" spans="1:6" x14ac:dyDescent="0.3">
      <c r="A62" s="118" t="s">
        <v>546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547</v>
      </c>
      <c r="B64" s="105"/>
      <c r="C64" s="105"/>
      <c r="D64" s="105"/>
      <c r="E64" s="105"/>
      <c r="F64" s="105"/>
    </row>
    <row r="65" spans="1:6" x14ac:dyDescent="0.3">
      <c r="A65" s="118" t="s">
        <v>548</v>
      </c>
      <c r="B65" s="105"/>
      <c r="C65" s="105"/>
      <c r="D65" s="105"/>
      <c r="E65" s="105"/>
      <c r="F65" s="105"/>
    </row>
    <row r="66" spans="1:6" x14ac:dyDescent="0.3">
      <c r="A66" s="118" t="s">
        <v>549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4" sqref="A4:H4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55" t="s">
        <v>123</v>
      </c>
      <c r="B1" s="144"/>
      <c r="C1" s="144"/>
      <c r="D1" s="144"/>
      <c r="E1" s="144"/>
      <c r="F1" s="144"/>
      <c r="G1" s="144"/>
      <c r="H1" s="145"/>
    </row>
    <row r="2" spans="1:8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7"/>
      <c r="H2" s="148"/>
    </row>
    <row r="3" spans="1:8" ht="15" customHeight="1" x14ac:dyDescent="0.3">
      <c r="A3" s="149" t="s">
        <v>124</v>
      </c>
      <c r="B3" s="150"/>
      <c r="C3" s="150"/>
      <c r="D3" s="150"/>
      <c r="E3" s="150"/>
      <c r="F3" s="150"/>
      <c r="G3" s="150"/>
      <c r="H3" s="151"/>
    </row>
    <row r="4" spans="1:8" ht="15" customHeight="1" x14ac:dyDescent="0.3">
      <c r="A4" s="149" t="s">
        <v>562</v>
      </c>
      <c r="B4" s="150"/>
      <c r="C4" s="150"/>
      <c r="D4" s="150"/>
      <c r="E4" s="150"/>
      <c r="F4" s="150"/>
      <c r="G4" s="150"/>
      <c r="H4" s="151"/>
    </row>
    <row r="5" spans="1:8" x14ac:dyDescent="0.3">
      <c r="A5" s="152" t="s">
        <v>2</v>
      </c>
      <c r="B5" s="153"/>
      <c r="C5" s="153"/>
      <c r="D5" s="153"/>
      <c r="E5" s="153"/>
      <c r="F5" s="153"/>
      <c r="G5" s="153"/>
      <c r="H5" s="154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3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141</v>
      </c>
      <c r="B18" s="4">
        <v>1980286.83</v>
      </c>
      <c r="C18" s="91"/>
      <c r="D18" s="91"/>
      <c r="E18" s="91"/>
      <c r="F18" s="4">
        <v>287423.35999999999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142</v>
      </c>
      <c r="B20" s="4">
        <f>+B8+B18</f>
        <v>1980286.83</v>
      </c>
      <c r="C20" s="4">
        <f t="shared" ref="C20:H20" si="0">+C8+C18</f>
        <v>0</v>
      </c>
      <c r="D20" s="4">
        <f t="shared" si="0"/>
        <v>0</v>
      </c>
      <c r="E20" s="4">
        <f t="shared" si="0"/>
        <v>0</v>
      </c>
      <c r="F20" s="4">
        <f t="shared" si="0"/>
        <v>287423.35999999999</v>
      </c>
      <c r="G20" s="4">
        <f t="shared" si="0"/>
        <v>0</v>
      </c>
      <c r="H20" s="4">
        <f t="shared" si="0"/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56" t="s">
        <v>152</v>
      </c>
      <c r="B33" s="156"/>
      <c r="C33" s="156"/>
      <c r="D33" s="156"/>
      <c r="E33" s="156"/>
      <c r="F33" s="156"/>
      <c r="G33" s="156"/>
      <c r="H33" s="156"/>
    </row>
    <row r="34" spans="1:8" ht="14.4" customHeight="1" x14ac:dyDescent="0.3">
      <c r="A34" s="156"/>
      <c r="B34" s="156"/>
      <c r="C34" s="156"/>
      <c r="D34" s="156"/>
      <c r="E34" s="156"/>
      <c r="F34" s="156"/>
      <c r="G34" s="156"/>
      <c r="H34" s="156"/>
    </row>
    <row r="35" spans="1:8" ht="14.4" customHeight="1" x14ac:dyDescent="0.3">
      <c r="A35" s="156"/>
      <c r="B35" s="156"/>
      <c r="C35" s="156"/>
      <c r="D35" s="156"/>
      <c r="E35" s="156"/>
      <c r="F35" s="156"/>
      <c r="G35" s="156"/>
      <c r="H35" s="156"/>
    </row>
    <row r="36" spans="1:8" ht="14.4" customHeight="1" x14ac:dyDescent="0.3">
      <c r="A36" s="156"/>
      <c r="B36" s="156"/>
      <c r="C36" s="156"/>
      <c r="D36" s="156"/>
      <c r="E36" s="156"/>
      <c r="F36" s="156"/>
      <c r="G36" s="156"/>
      <c r="H36" s="156"/>
    </row>
    <row r="37" spans="1:8" ht="14.4" customHeight="1" x14ac:dyDescent="0.3">
      <c r="A37" s="156"/>
      <c r="B37" s="156"/>
      <c r="C37" s="156"/>
      <c r="D37" s="156"/>
      <c r="E37" s="156"/>
      <c r="F37" s="156"/>
      <c r="G37" s="156"/>
      <c r="H37" s="156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1">SUM(C42:C44)</f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D13:F13 B13 D8:H9 B17:B30 C8:C19 G11:H19 D17:F19 C20:H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55" t="s">
        <v>163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ht="14.4" customHeight="1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7"/>
      <c r="H2" s="147"/>
      <c r="I2" s="147"/>
      <c r="J2" s="147"/>
      <c r="K2" s="148"/>
    </row>
    <row r="3" spans="1:11" x14ac:dyDescent="0.3">
      <c r="A3" s="149" t="s">
        <v>164</v>
      </c>
      <c r="B3" s="150"/>
      <c r="C3" s="150"/>
      <c r="D3" s="150"/>
      <c r="E3" s="150"/>
      <c r="F3" s="150"/>
      <c r="G3" s="150"/>
      <c r="H3" s="150"/>
      <c r="I3" s="150"/>
      <c r="J3" s="150"/>
      <c r="K3" s="151"/>
    </row>
    <row r="4" spans="1:11" x14ac:dyDescent="0.3">
      <c r="A4" s="149" t="str">
        <f>'Formato 2'!A4</f>
        <v>Del 1 de enero al 30 de junio de 2026</v>
      </c>
      <c r="B4" s="150"/>
      <c r="C4" s="150"/>
      <c r="D4" s="150"/>
      <c r="E4" s="150"/>
      <c r="F4" s="150"/>
      <c r="G4" s="150"/>
      <c r="H4" s="150"/>
      <c r="I4" s="150"/>
      <c r="J4" s="150"/>
      <c r="K4" s="151"/>
    </row>
    <row r="5" spans="1:11" x14ac:dyDescent="0.3">
      <c r="A5" s="152" t="s">
        <v>2</v>
      </c>
      <c r="B5" s="153"/>
      <c r="C5" s="153"/>
      <c r="D5" s="153"/>
      <c r="E5" s="153"/>
      <c r="F5" s="153"/>
      <c r="G5" s="153"/>
      <c r="H5" s="153"/>
      <c r="I5" s="153"/>
      <c r="J5" s="153"/>
      <c r="K5" s="154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G75"/>
  <sheetViews>
    <sheetView showGridLines="0" zoomScale="75" zoomScaleNormal="75" workbookViewId="0">
      <selection activeCell="C53" sqref="C53:D53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  <col min="7" max="7" width="29.21875" customWidth="1"/>
  </cols>
  <sheetData>
    <row r="1" spans="1:7" x14ac:dyDescent="0.3">
      <c r="A1" s="155" t="s">
        <v>187</v>
      </c>
      <c r="B1" s="144"/>
      <c r="C1" s="144"/>
      <c r="D1" s="145"/>
    </row>
    <row r="2" spans="1:7" x14ac:dyDescent="0.3">
      <c r="A2" s="146" t="str">
        <f>'Formato 1'!A2</f>
        <v>Comité Municipal de Agua Potable y Alcantarillado de San Diego de la Unión, Gto.</v>
      </c>
      <c r="B2" s="147"/>
      <c r="C2" s="147"/>
      <c r="D2" s="148"/>
    </row>
    <row r="3" spans="1:7" x14ac:dyDescent="0.3">
      <c r="A3" s="149" t="s">
        <v>188</v>
      </c>
      <c r="B3" s="150"/>
      <c r="C3" s="150"/>
      <c r="D3" s="151"/>
    </row>
    <row r="4" spans="1:7" x14ac:dyDescent="0.3">
      <c r="A4" s="149" t="str">
        <f>'Formato 3'!A4</f>
        <v>Del 1 de enero al 30 de junio de 2026</v>
      </c>
      <c r="B4" s="150"/>
      <c r="C4" s="150"/>
      <c r="D4" s="151"/>
    </row>
    <row r="5" spans="1:7" x14ac:dyDescent="0.3">
      <c r="A5" s="152" t="s">
        <v>2</v>
      </c>
      <c r="B5" s="153"/>
      <c r="C5" s="153"/>
      <c r="D5" s="154"/>
    </row>
    <row r="6" spans="1:7" ht="15" customHeight="1" x14ac:dyDescent="0.3"/>
    <row r="7" spans="1:7" ht="28.8" x14ac:dyDescent="0.3">
      <c r="A7" s="12" t="s">
        <v>5</v>
      </c>
      <c r="B7" s="7" t="s">
        <v>189</v>
      </c>
      <c r="C7" s="7" t="s">
        <v>190</v>
      </c>
      <c r="D7" s="7" t="s">
        <v>191</v>
      </c>
      <c r="G7" s="136"/>
    </row>
    <row r="8" spans="1:7" x14ac:dyDescent="0.3">
      <c r="A8" s="3" t="s">
        <v>192</v>
      </c>
      <c r="B8" s="13">
        <f>+SUM(B9:B11)</f>
        <v>25453445.93</v>
      </c>
      <c r="C8" s="137">
        <f>SUM(C9:C11)</f>
        <v>15009525.310000001</v>
      </c>
      <c r="D8" s="137">
        <f>SUM(D9:D11)</f>
        <v>15009525.310000001</v>
      </c>
      <c r="E8" s="13"/>
      <c r="G8" s="136"/>
    </row>
    <row r="9" spans="1:7" x14ac:dyDescent="0.3">
      <c r="A9" s="51" t="s">
        <v>193</v>
      </c>
      <c r="B9" s="77">
        <v>25453445.93</v>
      </c>
      <c r="C9" s="138">
        <v>15009525.310000001</v>
      </c>
      <c r="D9" s="138">
        <v>15009525.310000001</v>
      </c>
      <c r="G9" s="136"/>
    </row>
    <row r="10" spans="1:7" x14ac:dyDescent="0.3">
      <c r="A10" s="51" t="s">
        <v>194</v>
      </c>
      <c r="B10" s="77">
        <v>0</v>
      </c>
      <c r="C10" s="138">
        <v>0</v>
      </c>
      <c r="D10" s="138">
        <v>0</v>
      </c>
      <c r="G10" s="136"/>
    </row>
    <row r="11" spans="1:7" x14ac:dyDescent="0.3">
      <c r="A11" s="51" t="s">
        <v>195</v>
      </c>
      <c r="B11" s="77">
        <v>0</v>
      </c>
      <c r="C11" s="138">
        <v>0</v>
      </c>
      <c r="D11" s="138">
        <v>0</v>
      </c>
      <c r="G11" s="136"/>
    </row>
    <row r="12" spans="1:7" x14ac:dyDescent="0.3">
      <c r="A12" s="40"/>
      <c r="B12" s="74"/>
      <c r="C12" s="74"/>
      <c r="D12" s="74"/>
      <c r="G12" s="136"/>
    </row>
    <row r="13" spans="1:7" x14ac:dyDescent="0.3">
      <c r="A13" s="3" t="s">
        <v>196</v>
      </c>
      <c r="B13" s="13">
        <f>+SUM(B14:B15)</f>
        <v>25453445.93</v>
      </c>
      <c r="C13" s="137">
        <f>C14+C15</f>
        <v>11296605.91</v>
      </c>
      <c r="D13" s="137">
        <f>D14+D15</f>
        <v>11296605.91</v>
      </c>
      <c r="G13" s="136"/>
    </row>
    <row r="14" spans="1:7" x14ac:dyDescent="0.3">
      <c r="A14" s="51" t="s">
        <v>197</v>
      </c>
      <c r="B14" s="77">
        <v>25453445.93</v>
      </c>
      <c r="C14" s="138">
        <v>11296605.91</v>
      </c>
      <c r="D14" s="138">
        <v>11296605.91</v>
      </c>
      <c r="G14" s="136"/>
    </row>
    <row r="15" spans="1:7" x14ac:dyDescent="0.3">
      <c r="A15" s="51" t="s">
        <v>198</v>
      </c>
      <c r="B15" s="77">
        <v>0</v>
      </c>
      <c r="C15" s="77">
        <v>0</v>
      </c>
      <c r="D15" s="77">
        <v>0</v>
      </c>
      <c r="G15" s="136"/>
    </row>
    <row r="16" spans="1:7" x14ac:dyDescent="0.3">
      <c r="A16" s="40"/>
      <c r="B16" s="74"/>
      <c r="C16" s="74"/>
      <c r="D16" s="74"/>
      <c r="G16" s="136"/>
    </row>
    <row r="17" spans="1:4" x14ac:dyDescent="0.3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3">
      <c r="A18" s="51" t="s">
        <v>200</v>
      </c>
      <c r="B18" s="15">
        <v>0</v>
      </c>
      <c r="C18" s="41">
        <v>0</v>
      </c>
      <c r="D18" s="41">
        <v>0</v>
      </c>
    </row>
    <row r="19" spans="1:4" x14ac:dyDescent="0.3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202</v>
      </c>
      <c r="B21" s="13">
        <v>0</v>
      </c>
      <c r="C21" s="129">
        <f>C8-C13+C17</f>
        <v>3712919.4000000004</v>
      </c>
      <c r="D21" s="129">
        <f>D8-D13+D17</f>
        <v>3712919.4000000004</v>
      </c>
    </row>
    <row r="22" spans="1:4" x14ac:dyDescent="0.3">
      <c r="A22" s="3"/>
      <c r="B22" s="74"/>
      <c r="C22" s="130"/>
      <c r="D22" s="130"/>
    </row>
    <row r="23" spans="1:4" x14ac:dyDescent="0.3">
      <c r="A23" s="3" t="s">
        <v>203</v>
      </c>
      <c r="B23" s="13">
        <v>0</v>
      </c>
      <c r="C23" s="129">
        <f>C21-C11</f>
        <v>3712919.4000000004</v>
      </c>
      <c r="D23" s="129">
        <f>D21-D11</f>
        <v>3712919.4000000004</v>
      </c>
    </row>
    <row r="24" spans="1:4" x14ac:dyDescent="0.3">
      <c r="A24" s="3"/>
      <c r="B24" s="16"/>
      <c r="C24" s="131"/>
      <c r="D24" s="131"/>
    </row>
    <row r="25" spans="1:4" x14ac:dyDescent="0.3">
      <c r="A25" s="17" t="s">
        <v>204</v>
      </c>
      <c r="B25" s="13">
        <v>0</v>
      </c>
      <c r="C25" s="129">
        <f>C23-C17</f>
        <v>3712919.4000000004</v>
      </c>
      <c r="D25" s="129">
        <f>D23-D17</f>
        <v>3712919.4000000004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0</v>
      </c>
      <c r="C29" s="4">
        <v>0</v>
      </c>
      <c r="D29" s="4">
        <v>0</v>
      </c>
    </row>
    <row r="30" spans="1:4" x14ac:dyDescent="0.3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v>0</v>
      </c>
      <c r="C33" s="4">
        <f>+C25+C29</f>
        <v>3712919.4000000004</v>
      </c>
      <c r="D33" s="4">
        <f>+D25+D29</f>
        <v>3712919.4000000004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v>0</v>
      </c>
      <c r="C40" s="4">
        <v>0</v>
      </c>
      <c r="D40" s="4">
        <v>0</v>
      </c>
    </row>
    <row r="41" spans="1:4" x14ac:dyDescent="0.3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8" t="s">
        <v>218</v>
      </c>
      <c r="B48" s="79">
        <v>25453445.93</v>
      </c>
      <c r="C48" s="139">
        <f>C9</f>
        <v>15009525.310000001</v>
      </c>
      <c r="D48" s="139">
        <f>D9</f>
        <v>15009525.310000001</v>
      </c>
    </row>
    <row r="49" spans="1:4" x14ac:dyDescent="0.3">
      <c r="A49" s="20" t="s">
        <v>219</v>
      </c>
      <c r="B49" s="4">
        <v>0</v>
      </c>
      <c r="C49" s="4">
        <v>0</v>
      </c>
      <c r="D49" s="4">
        <v>0</v>
      </c>
    </row>
    <row r="50" spans="1:4" x14ac:dyDescent="0.3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v>25453445.93</v>
      </c>
      <c r="C53" s="140">
        <f>C14</f>
        <v>11296605.91</v>
      </c>
      <c r="D53" s="140">
        <f>D14</f>
        <v>11296605.91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>
        <v>0</v>
      </c>
      <c r="C55" s="41">
        <v>0</v>
      </c>
      <c r="D55" s="41">
        <v>0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v>0</v>
      </c>
      <c r="C57" s="132">
        <f>C48+C49-C53+C55</f>
        <v>3712919.4000000004</v>
      </c>
      <c r="D57" s="132">
        <f>D48+D49-D53+D55</f>
        <v>3712919.4000000004</v>
      </c>
    </row>
    <row r="58" spans="1:4" x14ac:dyDescent="0.3">
      <c r="A58" s="22"/>
      <c r="B58" s="23"/>
      <c r="C58" s="133"/>
      <c r="D58" s="133"/>
    </row>
    <row r="59" spans="1:4" x14ac:dyDescent="0.3">
      <c r="A59" s="17" t="s">
        <v>221</v>
      </c>
      <c r="B59" s="4">
        <v>0</v>
      </c>
      <c r="C59" s="132">
        <f>C57-C49</f>
        <v>3712919.4000000004</v>
      </c>
      <c r="D59" s="132">
        <f>D57-D49</f>
        <v>3712919.4000000004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E8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I14" sqref="I14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55" t="s">
        <v>226</v>
      </c>
      <c r="B1" s="144"/>
      <c r="C1" s="144"/>
      <c r="D1" s="144"/>
      <c r="E1" s="144"/>
      <c r="F1" s="144"/>
      <c r="G1" s="145"/>
    </row>
    <row r="2" spans="1:7" x14ac:dyDescent="0.3">
      <c r="A2" s="93" t="str">
        <f>'Formato 1'!A2</f>
        <v>Comité Municipal de Agua Potable y Alcantarillado de San Diego de la Unión, Gto.</v>
      </c>
      <c r="B2" s="94"/>
      <c r="C2" s="94"/>
      <c r="D2" s="94"/>
      <c r="E2" s="94"/>
      <c r="F2" s="94"/>
      <c r="G2" s="95"/>
    </row>
    <row r="3" spans="1:7" x14ac:dyDescent="0.3">
      <c r="A3" s="96" t="s">
        <v>227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57" t="s">
        <v>5</v>
      </c>
      <c r="B6" s="159" t="s">
        <v>228</v>
      </c>
      <c r="C6" s="159"/>
      <c r="D6" s="159"/>
      <c r="E6" s="159"/>
      <c r="F6" s="159"/>
      <c r="G6" s="159" t="s">
        <v>229</v>
      </c>
    </row>
    <row r="7" spans="1:7" ht="28.8" x14ac:dyDescent="0.3">
      <c r="A7" s="158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9"/>
    </row>
    <row r="8" spans="1:7" x14ac:dyDescent="0.3">
      <c r="A8" s="25" t="s">
        <v>234</v>
      </c>
      <c r="B8" s="74"/>
      <c r="C8" s="74"/>
      <c r="D8" s="74"/>
      <c r="E8" s="74"/>
      <c r="F8" s="74"/>
      <c r="G8" s="74"/>
    </row>
    <row r="9" spans="1:7" x14ac:dyDescent="0.3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51" t="s">
        <v>241</v>
      </c>
      <c r="B15" s="41">
        <v>25453445.93</v>
      </c>
      <c r="C15" s="41">
        <v>0</v>
      </c>
      <c r="D15" s="41">
        <v>25453445.93</v>
      </c>
      <c r="E15" s="41">
        <v>15009525.310000001</v>
      </c>
      <c r="F15" s="41">
        <v>15009525.310000001</v>
      </c>
      <c r="G15" s="41">
        <v>-10443920.619999999</v>
      </c>
    </row>
    <row r="16" spans="1:7" x14ac:dyDescent="0.3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51" t="s">
        <v>260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f t="shared" ref="B41:G41" si="0">SUM(B9,B10,B11,B12,B13,B14,B15,B16,B28,B34,B35,B37)</f>
        <v>25453445.93</v>
      </c>
      <c r="C41" s="4">
        <f t="shared" si="0"/>
        <v>0</v>
      </c>
      <c r="D41" s="4">
        <f t="shared" si="0"/>
        <v>25453445.93</v>
      </c>
      <c r="E41" s="4">
        <f t="shared" si="0"/>
        <v>15009525.310000001</v>
      </c>
      <c r="F41" s="4">
        <f t="shared" si="0"/>
        <v>15009525.310000001</v>
      </c>
      <c r="G41" s="4">
        <f t="shared" si="0"/>
        <v>-10443920.619999999</v>
      </c>
    </row>
    <row r="42" spans="1:7" x14ac:dyDescent="0.3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8.8" x14ac:dyDescent="0.3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v>25453445.93</v>
      </c>
      <c r="C70" s="4">
        <v>0</v>
      </c>
      <c r="D70" s="4">
        <f t="shared" ref="D70:G70" si="1">D41+D65+D67</f>
        <v>25453445.93</v>
      </c>
      <c r="E70" s="4">
        <f t="shared" si="1"/>
        <v>15009525.310000001</v>
      </c>
      <c r="F70" s="4">
        <f t="shared" si="1"/>
        <v>15009525.310000001</v>
      </c>
      <c r="G70" s="4">
        <f t="shared" si="1"/>
        <v>-10443920.619999999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H160"/>
  <sheetViews>
    <sheetView showGridLines="0" zoomScale="75" zoomScaleNormal="75" workbookViewId="0">
      <selection activeCell="A4" sqref="A4:G4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43" t="s">
        <v>296</v>
      </c>
      <c r="B1" s="144"/>
      <c r="C1" s="144"/>
      <c r="D1" s="144"/>
      <c r="E1" s="144"/>
      <c r="F1" s="144"/>
      <c r="G1" s="145"/>
    </row>
    <row r="2" spans="1:7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7" x14ac:dyDescent="0.3">
      <c r="A3" s="149" t="s">
        <v>297</v>
      </c>
      <c r="B3" s="150"/>
      <c r="C3" s="150"/>
      <c r="D3" s="150"/>
      <c r="E3" s="150"/>
      <c r="F3" s="150"/>
      <c r="G3" s="151"/>
    </row>
    <row r="4" spans="1:7" x14ac:dyDescent="0.3">
      <c r="A4" s="149" t="s">
        <v>298</v>
      </c>
      <c r="B4" s="150"/>
      <c r="C4" s="150"/>
      <c r="D4" s="150"/>
      <c r="E4" s="150"/>
      <c r="F4" s="150"/>
      <c r="G4" s="151"/>
    </row>
    <row r="5" spans="1:7" x14ac:dyDescent="0.3">
      <c r="A5" s="149" t="str">
        <f>'Formato 3'!A4</f>
        <v>Del 1 de enero al 30 de junio de 2026</v>
      </c>
      <c r="B5" s="150"/>
      <c r="C5" s="150"/>
      <c r="D5" s="150"/>
      <c r="E5" s="150"/>
      <c r="F5" s="150"/>
      <c r="G5" s="151"/>
    </row>
    <row r="6" spans="1:7" x14ac:dyDescent="0.3">
      <c r="A6" s="152" t="s">
        <v>2</v>
      </c>
      <c r="B6" s="153"/>
      <c r="C6" s="153"/>
      <c r="D6" s="153"/>
      <c r="E6" s="153"/>
      <c r="F6" s="153"/>
      <c r="G6" s="154"/>
    </row>
    <row r="7" spans="1:7" x14ac:dyDescent="0.3">
      <c r="A7" s="141" t="s">
        <v>5</v>
      </c>
      <c r="B7" s="141" t="s">
        <v>299</v>
      </c>
      <c r="C7" s="141"/>
      <c r="D7" s="141"/>
      <c r="E7" s="141"/>
      <c r="F7" s="141"/>
      <c r="G7" s="142" t="s">
        <v>300</v>
      </c>
    </row>
    <row r="8" spans="1:7" ht="28.8" x14ac:dyDescent="0.3">
      <c r="A8" s="141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1"/>
    </row>
    <row r="9" spans="1:7" x14ac:dyDescent="0.3">
      <c r="A9" s="26" t="s">
        <v>304</v>
      </c>
      <c r="B9" s="66">
        <f>+B10+B18+B28+B38+B48+B58+B71+B62+B75</f>
        <v>25453445.93</v>
      </c>
      <c r="C9" s="66">
        <f t="shared" ref="C9:D9" si="0">+C10+C18+C28+C38+C48+C58+C71+C62+C75</f>
        <v>0</v>
      </c>
      <c r="D9" s="66">
        <f t="shared" si="0"/>
        <v>25453445.93</v>
      </c>
      <c r="E9" s="66">
        <f t="shared" ref="E9:G9" si="1">SUM(E10,E18,E28,E38,E48,E58,E62,E71,E75)</f>
        <v>11296605.91</v>
      </c>
      <c r="F9" s="66">
        <f t="shared" si="1"/>
        <v>11296605.91</v>
      </c>
      <c r="G9" s="66">
        <f t="shared" si="1"/>
        <v>14156840.019999998</v>
      </c>
    </row>
    <row r="10" spans="1:7" x14ac:dyDescent="0.3">
      <c r="A10" s="67" t="s">
        <v>305</v>
      </c>
      <c r="B10" s="66">
        <f>+SUM(B11:B17)</f>
        <v>11869024.07</v>
      </c>
      <c r="C10" s="66">
        <f t="shared" ref="C10:D10" si="2">+SUM(C11:C17)</f>
        <v>0</v>
      </c>
      <c r="D10" s="66">
        <f t="shared" si="2"/>
        <v>11869024.07</v>
      </c>
      <c r="E10" s="66">
        <f t="shared" ref="E10:G10" si="3">SUM(E11:E17)</f>
        <v>4609475.3100000005</v>
      </c>
      <c r="F10" s="66">
        <f t="shared" si="3"/>
        <v>4609475.3100000005</v>
      </c>
      <c r="G10" s="66">
        <f t="shared" si="3"/>
        <v>7259548.7599999998</v>
      </c>
    </row>
    <row r="11" spans="1:7" x14ac:dyDescent="0.3">
      <c r="A11" s="68" t="s">
        <v>306</v>
      </c>
      <c r="B11" s="58">
        <v>6169222.7999999998</v>
      </c>
      <c r="C11" s="58">
        <v>0</v>
      </c>
      <c r="D11" s="58">
        <v>6169222.7999999998</v>
      </c>
      <c r="E11" s="58">
        <v>2608043.9500000002</v>
      </c>
      <c r="F11" s="58">
        <v>2608043.9500000002</v>
      </c>
      <c r="G11" s="58">
        <f>D11-E11</f>
        <v>3561178.8499999996</v>
      </c>
    </row>
    <row r="12" spans="1:7" x14ac:dyDescent="0.3">
      <c r="A12" s="68" t="s">
        <v>307</v>
      </c>
      <c r="B12" s="58">
        <v>748896</v>
      </c>
      <c r="C12" s="58">
        <v>0</v>
      </c>
      <c r="D12" s="58">
        <v>748896</v>
      </c>
      <c r="E12" s="58">
        <v>465647.12</v>
      </c>
      <c r="F12" s="58">
        <v>465647.12</v>
      </c>
      <c r="G12" s="58">
        <f t="shared" ref="G12:G17" si="4">D12-E12</f>
        <v>283248.88</v>
      </c>
    </row>
    <row r="13" spans="1:7" x14ac:dyDescent="0.3">
      <c r="A13" s="68" t="s">
        <v>308</v>
      </c>
      <c r="B13" s="58">
        <v>1970936.62</v>
      </c>
      <c r="C13" s="58">
        <v>0</v>
      </c>
      <c r="D13" s="58">
        <v>1970936.62</v>
      </c>
      <c r="E13" s="58">
        <v>171664.44</v>
      </c>
      <c r="F13" s="58">
        <v>171664.44</v>
      </c>
      <c r="G13" s="58">
        <f t="shared" si="4"/>
        <v>1799272.1800000002</v>
      </c>
    </row>
    <row r="14" spans="1:7" x14ac:dyDescent="0.3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f t="shared" si="4"/>
        <v>0</v>
      </c>
    </row>
    <row r="15" spans="1:7" x14ac:dyDescent="0.3">
      <c r="A15" s="68" t="s">
        <v>310</v>
      </c>
      <c r="B15" s="58">
        <v>2979967.65</v>
      </c>
      <c r="C15" s="58">
        <v>0</v>
      </c>
      <c r="D15" s="58">
        <v>2979967.65</v>
      </c>
      <c r="E15" s="58">
        <v>1364119.8</v>
      </c>
      <c r="F15" s="58">
        <v>1364119.8</v>
      </c>
      <c r="G15" s="58">
        <f t="shared" si="4"/>
        <v>1615847.8499999999</v>
      </c>
    </row>
    <row r="16" spans="1:7" x14ac:dyDescent="0.3">
      <c r="A16" s="68" t="s">
        <v>311</v>
      </c>
      <c r="B16" s="58">
        <v>1</v>
      </c>
      <c r="C16" s="58">
        <v>0</v>
      </c>
      <c r="D16" s="58">
        <v>1</v>
      </c>
      <c r="E16" s="58">
        <v>0</v>
      </c>
      <c r="F16" s="58">
        <v>0</v>
      </c>
      <c r="G16" s="58">
        <f t="shared" si="4"/>
        <v>1</v>
      </c>
    </row>
    <row r="17" spans="1:8" x14ac:dyDescent="0.3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f t="shared" si="4"/>
        <v>0</v>
      </c>
    </row>
    <row r="18" spans="1:8" x14ac:dyDescent="0.3">
      <c r="A18" s="67" t="s">
        <v>313</v>
      </c>
      <c r="B18" s="66">
        <f>+SUM(B19:B27)</f>
        <v>3529698</v>
      </c>
      <c r="C18" s="66">
        <f t="shared" ref="C18:D18" si="5">+SUM(C19:C27)</f>
        <v>0</v>
      </c>
      <c r="D18" s="66">
        <f t="shared" si="5"/>
        <v>3529698</v>
      </c>
      <c r="E18" s="66">
        <f t="shared" ref="E18:G18" si="6">SUM(E19:E27)</f>
        <v>1056591.8700000001</v>
      </c>
      <c r="F18" s="66">
        <f t="shared" si="6"/>
        <v>1056591.8700000001</v>
      </c>
      <c r="G18" s="66">
        <f t="shared" si="6"/>
        <v>2473106.1299999994</v>
      </c>
      <c r="H18" s="66"/>
    </row>
    <row r="19" spans="1:8" x14ac:dyDescent="0.3">
      <c r="A19" s="68" t="s">
        <v>314</v>
      </c>
      <c r="B19" s="58">
        <v>300109</v>
      </c>
      <c r="C19" s="58">
        <v>0</v>
      </c>
      <c r="D19" s="58">
        <v>300109</v>
      </c>
      <c r="E19" s="58">
        <v>136990.95000000001</v>
      </c>
      <c r="F19" s="58">
        <v>136990.95000000001</v>
      </c>
      <c r="G19" s="58">
        <f>D19-E19</f>
        <v>163118.04999999999</v>
      </c>
    </row>
    <row r="20" spans="1:8" x14ac:dyDescent="0.3">
      <c r="A20" s="68" t="s">
        <v>315</v>
      </c>
      <c r="B20" s="58">
        <v>124601</v>
      </c>
      <c r="C20" s="58">
        <v>0</v>
      </c>
      <c r="D20" s="58">
        <v>124601</v>
      </c>
      <c r="E20" s="58">
        <v>56538.69</v>
      </c>
      <c r="F20" s="58">
        <v>56538.69</v>
      </c>
      <c r="G20" s="58">
        <f t="shared" ref="G20:G27" si="7">D20-E20</f>
        <v>68062.31</v>
      </c>
    </row>
    <row r="21" spans="1:8" x14ac:dyDescent="0.3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f t="shared" si="7"/>
        <v>0</v>
      </c>
    </row>
    <row r="22" spans="1:8" x14ac:dyDescent="0.3">
      <c r="A22" s="68" t="s">
        <v>317</v>
      </c>
      <c r="B22" s="58">
        <v>1842984</v>
      </c>
      <c r="C22" s="58">
        <v>0</v>
      </c>
      <c r="D22" s="58">
        <v>1842984</v>
      </c>
      <c r="E22" s="58">
        <v>282699.81</v>
      </c>
      <c r="F22" s="58">
        <v>282699.81</v>
      </c>
      <c r="G22" s="58">
        <f t="shared" si="7"/>
        <v>1560284.19</v>
      </c>
    </row>
    <row r="23" spans="1:8" x14ac:dyDescent="0.3">
      <c r="A23" s="68" t="s">
        <v>318</v>
      </c>
      <c r="B23" s="58">
        <v>255000</v>
      </c>
      <c r="C23" s="58">
        <v>0</v>
      </c>
      <c r="D23" s="58">
        <v>255000</v>
      </c>
      <c r="E23" s="58">
        <v>103857.01</v>
      </c>
      <c r="F23" s="58">
        <v>103857.01</v>
      </c>
      <c r="G23" s="58">
        <f t="shared" si="7"/>
        <v>151142.99</v>
      </c>
    </row>
    <row r="24" spans="1:8" x14ac:dyDescent="0.3">
      <c r="A24" s="68" t="s">
        <v>319</v>
      </c>
      <c r="B24" s="58">
        <v>720000</v>
      </c>
      <c r="C24" s="58">
        <v>0</v>
      </c>
      <c r="D24" s="58">
        <v>720000</v>
      </c>
      <c r="E24" s="58">
        <v>253521.3</v>
      </c>
      <c r="F24" s="58">
        <v>253521.3</v>
      </c>
      <c r="G24" s="58">
        <f t="shared" si="7"/>
        <v>466478.7</v>
      </c>
    </row>
    <row r="25" spans="1:8" x14ac:dyDescent="0.3">
      <c r="A25" s="68" t="s">
        <v>320</v>
      </c>
      <c r="B25" s="58">
        <v>115002</v>
      </c>
      <c r="C25" s="58">
        <v>0</v>
      </c>
      <c r="D25" s="58">
        <v>115002</v>
      </c>
      <c r="E25" s="58">
        <v>130769.37</v>
      </c>
      <c r="F25" s="58">
        <v>130769.37</v>
      </c>
      <c r="G25" s="58">
        <f t="shared" si="7"/>
        <v>-15767.369999999995</v>
      </c>
    </row>
    <row r="26" spans="1:8" x14ac:dyDescent="0.3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f t="shared" si="7"/>
        <v>0</v>
      </c>
    </row>
    <row r="27" spans="1:8" x14ac:dyDescent="0.3">
      <c r="A27" s="68" t="s">
        <v>322</v>
      </c>
      <c r="B27" s="58">
        <v>172002</v>
      </c>
      <c r="C27" s="58">
        <v>0</v>
      </c>
      <c r="D27" s="58">
        <v>172002</v>
      </c>
      <c r="E27" s="58">
        <v>92214.74</v>
      </c>
      <c r="F27" s="58">
        <v>92214.74</v>
      </c>
      <c r="G27" s="58">
        <f t="shared" si="7"/>
        <v>79787.259999999995</v>
      </c>
    </row>
    <row r="28" spans="1:8" x14ac:dyDescent="0.3">
      <c r="A28" s="67" t="s">
        <v>323</v>
      </c>
      <c r="B28" s="66">
        <f>+SUM(B29:B37)</f>
        <v>9404322</v>
      </c>
      <c r="C28" s="66">
        <f t="shared" ref="C28:D28" si="8">+SUM(C29:C37)</f>
        <v>0</v>
      </c>
      <c r="D28" s="66">
        <f t="shared" si="8"/>
        <v>9404322</v>
      </c>
      <c r="E28" s="66">
        <f t="shared" ref="E28:G28" si="9">SUM(E29:E37)</f>
        <v>4535034.9899999993</v>
      </c>
      <c r="F28" s="66">
        <f t="shared" si="9"/>
        <v>4535034.9899999993</v>
      </c>
      <c r="G28" s="66">
        <f t="shared" si="9"/>
        <v>4869287.01</v>
      </c>
    </row>
    <row r="29" spans="1:8" x14ac:dyDescent="0.3">
      <c r="A29" s="68" t="s">
        <v>324</v>
      </c>
      <c r="B29" s="58">
        <v>6097101</v>
      </c>
      <c r="C29" s="58">
        <v>0</v>
      </c>
      <c r="D29" s="58">
        <v>6097101</v>
      </c>
      <c r="E29" s="58">
        <v>3291185</v>
      </c>
      <c r="F29" s="58">
        <v>3291185</v>
      </c>
      <c r="G29" s="58">
        <f>D29-E29</f>
        <v>2805916</v>
      </c>
    </row>
    <row r="30" spans="1:8" x14ac:dyDescent="0.3">
      <c r="A30" s="68" t="s">
        <v>325</v>
      </c>
      <c r="B30" s="58">
        <v>185000</v>
      </c>
      <c r="C30" s="58">
        <v>0</v>
      </c>
      <c r="D30" s="58">
        <v>185000</v>
      </c>
      <c r="E30" s="58">
        <v>31000</v>
      </c>
      <c r="F30" s="58">
        <v>31000</v>
      </c>
      <c r="G30" s="58">
        <f t="shared" ref="G30:G37" si="10">D30-E30</f>
        <v>154000</v>
      </c>
    </row>
    <row r="31" spans="1:8" x14ac:dyDescent="0.3">
      <c r="A31" s="68" t="s">
        <v>326</v>
      </c>
      <c r="B31" s="58">
        <v>555006</v>
      </c>
      <c r="C31" s="58">
        <v>0</v>
      </c>
      <c r="D31" s="58">
        <v>555006</v>
      </c>
      <c r="E31" s="58">
        <v>188639.01</v>
      </c>
      <c r="F31" s="58">
        <v>188639.01</v>
      </c>
      <c r="G31" s="58">
        <f t="shared" si="10"/>
        <v>366366.99</v>
      </c>
    </row>
    <row r="32" spans="1:8" x14ac:dyDescent="0.3">
      <c r="A32" s="68" t="s">
        <v>327</v>
      </c>
      <c r="B32" s="58">
        <v>145001</v>
      </c>
      <c r="C32" s="58">
        <v>0</v>
      </c>
      <c r="D32" s="58">
        <v>145001</v>
      </c>
      <c r="E32" s="58">
        <v>136340.35999999999</v>
      </c>
      <c r="F32" s="58">
        <v>136340.35999999999</v>
      </c>
      <c r="G32" s="58">
        <f t="shared" si="10"/>
        <v>8660.640000000014</v>
      </c>
    </row>
    <row r="33" spans="1:7" ht="14.4" customHeight="1" x14ac:dyDescent="0.3">
      <c r="A33" s="68" t="s">
        <v>328</v>
      </c>
      <c r="B33" s="58">
        <v>925006</v>
      </c>
      <c r="C33" s="58">
        <v>0</v>
      </c>
      <c r="D33" s="58">
        <v>925006</v>
      </c>
      <c r="E33" s="58">
        <v>215680.8</v>
      </c>
      <c r="F33" s="58">
        <v>215680.8</v>
      </c>
      <c r="G33" s="58">
        <f t="shared" si="10"/>
        <v>709325.2</v>
      </c>
    </row>
    <row r="34" spans="1:7" ht="14.4" customHeight="1" x14ac:dyDescent="0.3">
      <c r="A34" s="68" t="s">
        <v>329</v>
      </c>
      <c r="B34" s="58">
        <v>4</v>
      </c>
      <c r="C34" s="58">
        <v>0</v>
      </c>
      <c r="D34" s="58">
        <v>4</v>
      </c>
      <c r="E34" s="58">
        <v>0</v>
      </c>
      <c r="F34" s="58">
        <v>0</v>
      </c>
      <c r="G34" s="58">
        <f t="shared" si="10"/>
        <v>4</v>
      </c>
    </row>
    <row r="35" spans="1:7" ht="14.4" customHeight="1" x14ac:dyDescent="0.3">
      <c r="A35" s="68" t="s">
        <v>330</v>
      </c>
      <c r="B35" s="58">
        <v>91201</v>
      </c>
      <c r="C35" s="58">
        <v>0</v>
      </c>
      <c r="D35" s="58">
        <v>91201</v>
      </c>
      <c r="E35" s="58">
        <v>25097.77</v>
      </c>
      <c r="F35" s="58">
        <v>25097.77</v>
      </c>
      <c r="G35" s="58">
        <f t="shared" si="10"/>
        <v>66103.23</v>
      </c>
    </row>
    <row r="36" spans="1:7" ht="14.4" customHeight="1" x14ac:dyDescent="0.3">
      <c r="A36" s="68" t="s">
        <v>331</v>
      </c>
      <c r="B36" s="58">
        <v>150001</v>
      </c>
      <c r="C36" s="58">
        <v>0</v>
      </c>
      <c r="D36" s="58">
        <v>150001</v>
      </c>
      <c r="E36" s="58">
        <v>132949.04999999999</v>
      </c>
      <c r="F36" s="58">
        <v>132949.04999999999</v>
      </c>
      <c r="G36" s="58">
        <f t="shared" si="10"/>
        <v>17051.950000000012</v>
      </c>
    </row>
    <row r="37" spans="1:7" ht="14.4" customHeight="1" x14ac:dyDescent="0.3">
      <c r="A37" s="68" t="s">
        <v>332</v>
      </c>
      <c r="B37" s="58">
        <v>1256002</v>
      </c>
      <c r="C37" s="58">
        <v>0</v>
      </c>
      <c r="D37" s="58">
        <v>1256002</v>
      </c>
      <c r="E37" s="58">
        <v>514143</v>
      </c>
      <c r="F37" s="58">
        <v>514143</v>
      </c>
      <c r="G37" s="58">
        <f t="shared" si="10"/>
        <v>741859</v>
      </c>
    </row>
    <row r="38" spans="1:7" x14ac:dyDescent="0.3">
      <c r="A38" s="67" t="s">
        <v>333</v>
      </c>
      <c r="B38" s="66">
        <f>+SUM(B39:B47)</f>
        <v>174306.96</v>
      </c>
      <c r="C38" s="66">
        <f t="shared" ref="C38:D38" si="11">+SUM(C39:C47)</f>
        <v>0</v>
      </c>
      <c r="D38" s="66">
        <f t="shared" si="11"/>
        <v>174306.96</v>
      </c>
      <c r="E38" s="66">
        <f t="shared" ref="E38:G38" si="12">SUM(E39:E47)</f>
        <v>87153.48</v>
      </c>
      <c r="F38" s="66">
        <f t="shared" si="12"/>
        <v>87153.48</v>
      </c>
      <c r="G38" s="66">
        <f t="shared" si="12"/>
        <v>87153.48</v>
      </c>
    </row>
    <row r="39" spans="1:7" x14ac:dyDescent="0.3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f>D39-E39</f>
        <v>0</v>
      </c>
    </row>
    <row r="40" spans="1:7" x14ac:dyDescent="0.3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f t="shared" ref="G40:G47" si="13">D40-E40</f>
        <v>0</v>
      </c>
    </row>
    <row r="41" spans="1:7" x14ac:dyDescent="0.3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f t="shared" si="13"/>
        <v>0</v>
      </c>
    </row>
    <row r="42" spans="1:7" x14ac:dyDescent="0.3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f t="shared" si="13"/>
        <v>0</v>
      </c>
    </row>
    <row r="43" spans="1:7" x14ac:dyDescent="0.3">
      <c r="A43" s="68" t="s">
        <v>338</v>
      </c>
      <c r="B43" s="58">
        <v>174306.96</v>
      </c>
      <c r="C43" s="58">
        <v>0</v>
      </c>
      <c r="D43" s="58">
        <v>174306.96</v>
      </c>
      <c r="E43" s="58">
        <v>87153.48</v>
      </c>
      <c r="F43" s="58">
        <v>87153.48</v>
      </c>
      <c r="G43" s="58">
        <f t="shared" si="13"/>
        <v>87153.48</v>
      </c>
    </row>
    <row r="44" spans="1:7" x14ac:dyDescent="0.3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f t="shared" si="13"/>
        <v>0</v>
      </c>
    </row>
    <row r="45" spans="1:7" x14ac:dyDescent="0.3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f t="shared" si="13"/>
        <v>0</v>
      </c>
    </row>
    <row r="46" spans="1:7" x14ac:dyDescent="0.3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f t="shared" si="13"/>
        <v>0</v>
      </c>
    </row>
    <row r="47" spans="1:7" x14ac:dyDescent="0.3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f t="shared" si="13"/>
        <v>0</v>
      </c>
    </row>
    <row r="48" spans="1:7" x14ac:dyDescent="0.3">
      <c r="A48" s="67" t="s">
        <v>343</v>
      </c>
      <c r="B48" s="66">
        <f>+SUM(B49:B57)</f>
        <v>476086.9</v>
      </c>
      <c r="C48" s="66">
        <f t="shared" ref="C48:D48" si="14">+SUM(C49:C57)</f>
        <v>0</v>
      </c>
      <c r="D48" s="66">
        <f t="shared" si="14"/>
        <v>476086.9</v>
      </c>
      <c r="E48" s="66">
        <f t="shared" ref="E48:G48" si="15">SUM(E49:E57)</f>
        <v>155515.28</v>
      </c>
      <c r="F48" s="66">
        <f t="shared" si="15"/>
        <v>155515.28</v>
      </c>
      <c r="G48" s="66">
        <f t="shared" si="15"/>
        <v>320571.62</v>
      </c>
    </row>
    <row r="49" spans="1:7" x14ac:dyDescent="0.3">
      <c r="A49" s="68" t="s">
        <v>344</v>
      </c>
      <c r="B49" s="58">
        <v>88009</v>
      </c>
      <c r="C49" s="58">
        <v>0</v>
      </c>
      <c r="D49" s="58">
        <v>88009</v>
      </c>
      <c r="E49" s="58">
        <v>0</v>
      </c>
      <c r="F49" s="58">
        <v>0</v>
      </c>
      <c r="G49" s="58">
        <f>D49-E49</f>
        <v>88009</v>
      </c>
    </row>
    <row r="50" spans="1:7" x14ac:dyDescent="0.3">
      <c r="A50" s="68" t="s">
        <v>345</v>
      </c>
      <c r="B50" s="58">
        <v>8000</v>
      </c>
      <c r="C50" s="58">
        <v>0</v>
      </c>
      <c r="D50" s="58">
        <v>8000</v>
      </c>
      <c r="E50" s="58">
        <v>0</v>
      </c>
      <c r="F50" s="58">
        <v>0</v>
      </c>
      <c r="G50" s="58">
        <f t="shared" ref="G50:G57" si="16">D50-E50</f>
        <v>8000</v>
      </c>
    </row>
    <row r="51" spans="1:7" x14ac:dyDescent="0.3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f t="shared" si="16"/>
        <v>0</v>
      </c>
    </row>
    <row r="52" spans="1:7" x14ac:dyDescent="0.3">
      <c r="A52" s="68" t="s">
        <v>347</v>
      </c>
      <c r="B52" s="58">
        <v>100002</v>
      </c>
      <c r="C52" s="58">
        <v>0</v>
      </c>
      <c r="D52" s="58">
        <v>100002</v>
      </c>
      <c r="E52" s="58">
        <v>112470</v>
      </c>
      <c r="F52" s="58">
        <v>112470</v>
      </c>
      <c r="G52" s="58">
        <f t="shared" si="16"/>
        <v>-12468</v>
      </c>
    </row>
    <row r="53" spans="1:7" x14ac:dyDescent="0.3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f t="shared" si="16"/>
        <v>0</v>
      </c>
    </row>
    <row r="54" spans="1:7" x14ac:dyDescent="0.3">
      <c r="A54" s="68" t="s">
        <v>349</v>
      </c>
      <c r="B54" s="58">
        <v>250070.9</v>
      </c>
      <c r="C54" s="58">
        <v>0</v>
      </c>
      <c r="D54" s="58">
        <v>250070.9</v>
      </c>
      <c r="E54" s="58">
        <v>43045.279999999999</v>
      </c>
      <c r="F54" s="58">
        <v>43045.279999999999</v>
      </c>
      <c r="G54" s="58">
        <f t="shared" si="16"/>
        <v>207025.62</v>
      </c>
    </row>
    <row r="55" spans="1:7" x14ac:dyDescent="0.3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f t="shared" si="16"/>
        <v>0</v>
      </c>
    </row>
    <row r="56" spans="1:7" x14ac:dyDescent="0.3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f t="shared" si="16"/>
        <v>0</v>
      </c>
    </row>
    <row r="57" spans="1:7" x14ac:dyDescent="0.3">
      <c r="A57" s="68" t="s">
        <v>352</v>
      </c>
      <c r="B57" s="58">
        <v>30005</v>
      </c>
      <c r="C57" s="58">
        <v>0</v>
      </c>
      <c r="D57" s="58">
        <v>30005</v>
      </c>
      <c r="E57" s="58">
        <v>0</v>
      </c>
      <c r="F57" s="58">
        <v>0</v>
      </c>
      <c r="G57" s="58">
        <f t="shared" si="16"/>
        <v>30005</v>
      </c>
    </row>
    <row r="58" spans="1:7" x14ac:dyDescent="0.3">
      <c r="A58" s="67" t="s">
        <v>353</v>
      </c>
      <c r="B58" s="66">
        <f>+SUM(B59:B61)</f>
        <v>7</v>
      </c>
      <c r="C58" s="66">
        <f t="shared" ref="C58:D58" si="17">+SUM(C59:C61)</f>
        <v>0</v>
      </c>
      <c r="D58" s="66">
        <f t="shared" si="17"/>
        <v>7</v>
      </c>
      <c r="E58" s="66">
        <f t="shared" ref="E58:G58" si="18">SUM(E59:E61)</f>
        <v>0</v>
      </c>
      <c r="F58" s="66">
        <f t="shared" si="18"/>
        <v>0</v>
      </c>
      <c r="G58" s="66">
        <f t="shared" si="18"/>
        <v>7</v>
      </c>
    </row>
    <row r="59" spans="1:7" x14ac:dyDescent="0.3">
      <c r="A59" s="68" t="s">
        <v>354</v>
      </c>
      <c r="B59" s="58">
        <v>1</v>
      </c>
      <c r="C59" s="58">
        <v>0</v>
      </c>
      <c r="D59" s="58">
        <v>1</v>
      </c>
      <c r="E59" s="58">
        <v>0</v>
      </c>
      <c r="F59" s="58">
        <v>0</v>
      </c>
      <c r="G59" s="58">
        <f>D59-E59</f>
        <v>1</v>
      </c>
    </row>
    <row r="60" spans="1:7" x14ac:dyDescent="0.3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f t="shared" ref="G60:G61" si="19">D60-E60</f>
        <v>0</v>
      </c>
    </row>
    <row r="61" spans="1:7" x14ac:dyDescent="0.3">
      <c r="A61" s="68" t="s">
        <v>356</v>
      </c>
      <c r="B61" s="58">
        <v>6</v>
      </c>
      <c r="C61" s="58">
        <v>0</v>
      </c>
      <c r="D61" s="58">
        <v>6</v>
      </c>
      <c r="E61" s="58">
        <v>0</v>
      </c>
      <c r="F61" s="58">
        <v>0</v>
      </c>
      <c r="G61" s="58">
        <f t="shared" si="19"/>
        <v>6</v>
      </c>
    </row>
    <row r="62" spans="1:7" x14ac:dyDescent="0.3">
      <c r="A62" s="67" t="s">
        <v>357</v>
      </c>
      <c r="B62" s="66">
        <v>0</v>
      </c>
      <c r="C62" s="66">
        <v>0</v>
      </c>
      <c r="D62" s="66">
        <v>0</v>
      </c>
      <c r="E62" s="66">
        <f t="shared" ref="E62:G62" si="20">SUM(E63:E67,E69:E70)</f>
        <v>0</v>
      </c>
      <c r="F62" s="66">
        <f t="shared" si="20"/>
        <v>0</v>
      </c>
      <c r="G62" s="66">
        <f t="shared" si="20"/>
        <v>0</v>
      </c>
    </row>
    <row r="63" spans="1:7" x14ac:dyDescent="0.3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f>D63-E63</f>
        <v>0</v>
      </c>
    </row>
    <row r="64" spans="1:7" x14ac:dyDescent="0.3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f t="shared" ref="G64:G70" si="21">D64-E64</f>
        <v>0</v>
      </c>
    </row>
    <row r="65" spans="1:7" x14ac:dyDescent="0.3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f t="shared" si="21"/>
        <v>0</v>
      </c>
    </row>
    <row r="66" spans="1:7" x14ac:dyDescent="0.3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f t="shared" si="21"/>
        <v>0</v>
      </c>
    </row>
    <row r="67" spans="1:7" x14ac:dyDescent="0.3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f t="shared" si="21"/>
        <v>0</v>
      </c>
    </row>
    <row r="68" spans="1:7" x14ac:dyDescent="0.3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f t="shared" si="21"/>
        <v>0</v>
      </c>
    </row>
    <row r="69" spans="1:7" x14ac:dyDescent="0.3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f t="shared" si="21"/>
        <v>0</v>
      </c>
    </row>
    <row r="70" spans="1:7" x14ac:dyDescent="0.3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f t="shared" si="21"/>
        <v>0</v>
      </c>
    </row>
    <row r="71" spans="1:7" x14ac:dyDescent="0.3">
      <c r="A71" s="67" t="s">
        <v>366</v>
      </c>
      <c r="B71" s="66">
        <f>+SUM(B72:B74)</f>
        <v>1</v>
      </c>
      <c r="C71" s="66">
        <f t="shared" ref="C71:D71" si="22">+SUM(C72:C74)</f>
        <v>0</v>
      </c>
      <c r="D71" s="66">
        <f t="shared" si="22"/>
        <v>1</v>
      </c>
      <c r="E71" s="66">
        <f t="shared" ref="E71:G71" si="23">SUM(E72:E74)</f>
        <v>852834.98</v>
      </c>
      <c r="F71" s="66">
        <f t="shared" si="23"/>
        <v>852834.98</v>
      </c>
      <c r="G71" s="66">
        <f t="shared" si="23"/>
        <v>-852833.98</v>
      </c>
    </row>
    <row r="72" spans="1:7" x14ac:dyDescent="0.3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f>D72-E72</f>
        <v>0</v>
      </c>
    </row>
    <row r="73" spans="1:7" x14ac:dyDescent="0.3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f t="shared" ref="G73:G74" si="24">D73-E73</f>
        <v>0</v>
      </c>
    </row>
    <row r="74" spans="1:7" x14ac:dyDescent="0.3">
      <c r="A74" s="68" t="s">
        <v>369</v>
      </c>
      <c r="B74" s="58">
        <v>1</v>
      </c>
      <c r="C74" s="58">
        <v>0</v>
      </c>
      <c r="D74" s="58">
        <v>1</v>
      </c>
      <c r="E74" s="58">
        <v>852834.98</v>
      </c>
      <c r="F74" s="58">
        <v>852834.98</v>
      </c>
      <c r="G74" s="58">
        <f t="shared" si="24"/>
        <v>-852833.98</v>
      </c>
    </row>
    <row r="75" spans="1:7" x14ac:dyDescent="0.3">
      <c r="A75" s="67" t="s">
        <v>370</v>
      </c>
      <c r="B75" s="66">
        <v>0</v>
      </c>
      <c r="C75" s="66">
        <v>0</v>
      </c>
      <c r="D75" s="66">
        <v>0</v>
      </c>
      <c r="E75" s="66">
        <f t="shared" ref="E75:G75" si="25">SUM(E76:E82)</f>
        <v>0</v>
      </c>
      <c r="F75" s="66">
        <f t="shared" si="25"/>
        <v>0</v>
      </c>
      <c r="G75" s="66">
        <f t="shared" si="25"/>
        <v>0</v>
      </c>
    </row>
    <row r="76" spans="1:7" x14ac:dyDescent="0.3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f>D76-E76</f>
        <v>0</v>
      </c>
    </row>
    <row r="77" spans="1:7" x14ac:dyDescent="0.3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f t="shared" ref="G77:G82" si="26">D77-E77</f>
        <v>0</v>
      </c>
    </row>
    <row r="78" spans="1:7" x14ac:dyDescent="0.3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f t="shared" si="26"/>
        <v>0</v>
      </c>
    </row>
    <row r="79" spans="1:7" x14ac:dyDescent="0.3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f t="shared" si="26"/>
        <v>0</v>
      </c>
    </row>
    <row r="80" spans="1:7" x14ac:dyDescent="0.3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f t="shared" si="26"/>
        <v>0</v>
      </c>
    </row>
    <row r="81" spans="1:7" x14ac:dyDescent="0.3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f t="shared" si="26"/>
        <v>0</v>
      </c>
    </row>
    <row r="82" spans="1:7" x14ac:dyDescent="0.3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f t="shared" si="26"/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66">
        <f>+B85+B93+B103+B123+B113+B133+B137+B146+B150</f>
        <v>0</v>
      </c>
      <c r="C84" s="66">
        <v>0</v>
      </c>
      <c r="D84" s="66">
        <v>0</v>
      </c>
      <c r="E84" s="66">
        <f t="shared" ref="E84:G84" si="27">SUM(E85,E93,E103,E113,E123,E133,E137,E146,E150)</f>
        <v>0</v>
      </c>
      <c r="F84" s="66">
        <f t="shared" si="27"/>
        <v>0</v>
      </c>
      <c r="G84" s="66">
        <f t="shared" si="27"/>
        <v>0</v>
      </c>
    </row>
    <row r="85" spans="1:7" x14ac:dyDescent="0.3">
      <c r="A85" s="67" t="s">
        <v>305</v>
      </c>
      <c r="B85" s="66">
        <v>0</v>
      </c>
      <c r="C85" s="66">
        <v>0</v>
      </c>
      <c r="D85" s="66">
        <v>0</v>
      </c>
      <c r="E85" s="66">
        <f t="shared" ref="E85:G85" si="28">SUM(E86:E92)</f>
        <v>0</v>
      </c>
      <c r="F85" s="66">
        <f t="shared" si="28"/>
        <v>0</v>
      </c>
      <c r="G85" s="66">
        <f t="shared" si="28"/>
        <v>0</v>
      </c>
    </row>
    <row r="86" spans="1:7" x14ac:dyDescent="0.3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f>D86-E86</f>
        <v>0</v>
      </c>
    </row>
    <row r="87" spans="1:7" x14ac:dyDescent="0.3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f t="shared" ref="G87:G92" si="29">D87-E87</f>
        <v>0</v>
      </c>
    </row>
    <row r="88" spans="1:7" x14ac:dyDescent="0.3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f t="shared" si="29"/>
        <v>0</v>
      </c>
    </row>
    <row r="89" spans="1:7" x14ac:dyDescent="0.3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f t="shared" si="29"/>
        <v>0</v>
      </c>
    </row>
    <row r="90" spans="1:7" x14ac:dyDescent="0.3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f t="shared" si="29"/>
        <v>0</v>
      </c>
    </row>
    <row r="91" spans="1:7" x14ac:dyDescent="0.3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f t="shared" si="29"/>
        <v>0</v>
      </c>
    </row>
    <row r="92" spans="1:7" x14ac:dyDescent="0.3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f t="shared" si="29"/>
        <v>0</v>
      </c>
    </row>
    <row r="93" spans="1:7" x14ac:dyDescent="0.3">
      <c r="A93" s="67" t="s">
        <v>313</v>
      </c>
      <c r="B93" s="66">
        <v>0</v>
      </c>
      <c r="C93" s="66">
        <v>0</v>
      </c>
      <c r="D93" s="66">
        <v>0</v>
      </c>
      <c r="E93" s="66">
        <f t="shared" ref="E93:G93" si="30">SUM(E94:E102)</f>
        <v>0</v>
      </c>
      <c r="F93" s="66">
        <f t="shared" si="30"/>
        <v>0</v>
      </c>
      <c r="G93" s="66">
        <f t="shared" si="30"/>
        <v>0</v>
      </c>
    </row>
    <row r="94" spans="1:7" x14ac:dyDescent="0.3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f>D94-E94</f>
        <v>0</v>
      </c>
    </row>
    <row r="95" spans="1:7" x14ac:dyDescent="0.3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f t="shared" ref="G95:G102" si="31">D95-E95</f>
        <v>0</v>
      </c>
    </row>
    <row r="96" spans="1:7" x14ac:dyDescent="0.3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f t="shared" si="31"/>
        <v>0</v>
      </c>
    </row>
    <row r="97" spans="1:7" x14ac:dyDescent="0.3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f t="shared" si="31"/>
        <v>0</v>
      </c>
    </row>
    <row r="98" spans="1:7" x14ac:dyDescent="0.3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f t="shared" si="31"/>
        <v>0</v>
      </c>
    </row>
    <row r="99" spans="1:7" x14ac:dyDescent="0.3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f t="shared" si="31"/>
        <v>0</v>
      </c>
    </row>
    <row r="100" spans="1:7" x14ac:dyDescent="0.3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f t="shared" si="31"/>
        <v>0</v>
      </c>
    </row>
    <row r="101" spans="1:7" x14ac:dyDescent="0.3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f t="shared" si="31"/>
        <v>0</v>
      </c>
    </row>
    <row r="102" spans="1:7" x14ac:dyDescent="0.3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f t="shared" si="31"/>
        <v>0</v>
      </c>
    </row>
    <row r="103" spans="1:7" x14ac:dyDescent="0.3">
      <c r="A103" s="67" t="s">
        <v>323</v>
      </c>
      <c r="B103" s="66">
        <v>0</v>
      </c>
      <c r="C103" s="66">
        <v>0</v>
      </c>
      <c r="D103" s="66">
        <v>0</v>
      </c>
      <c r="E103" s="66">
        <f t="shared" ref="E103:G103" si="32">SUM(E104:E112)</f>
        <v>0</v>
      </c>
      <c r="F103" s="66">
        <f t="shared" si="32"/>
        <v>0</v>
      </c>
      <c r="G103" s="66">
        <f t="shared" si="32"/>
        <v>0</v>
      </c>
    </row>
    <row r="104" spans="1:7" x14ac:dyDescent="0.3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f>D104-E104</f>
        <v>0</v>
      </c>
    </row>
    <row r="105" spans="1:7" x14ac:dyDescent="0.3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f t="shared" ref="G105:G112" si="33">D105-E105</f>
        <v>0</v>
      </c>
    </row>
    <row r="106" spans="1:7" x14ac:dyDescent="0.3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f t="shared" si="33"/>
        <v>0</v>
      </c>
    </row>
    <row r="107" spans="1:7" x14ac:dyDescent="0.3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f t="shared" si="33"/>
        <v>0</v>
      </c>
    </row>
    <row r="108" spans="1:7" x14ac:dyDescent="0.3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f t="shared" si="33"/>
        <v>0</v>
      </c>
    </row>
    <row r="109" spans="1:7" x14ac:dyDescent="0.3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f t="shared" si="33"/>
        <v>0</v>
      </c>
    </row>
    <row r="110" spans="1:7" x14ac:dyDescent="0.3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f t="shared" si="33"/>
        <v>0</v>
      </c>
    </row>
    <row r="111" spans="1:7" x14ac:dyDescent="0.3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f t="shared" si="33"/>
        <v>0</v>
      </c>
    </row>
    <row r="112" spans="1:7" x14ac:dyDescent="0.3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f t="shared" si="33"/>
        <v>0</v>
      </c>
    </row>
    <row r="113" spans="1:7" x14ac:dyDescent="0.3">
      <c r="A113" s="67" t="s">
        <v>333</v>
      </c>
      <c r="B113" s="66">
        <v>0</v>
      </c>
      <c r="C113" s="66">
        <v>0</v>
      </c>
      <c r="D113" s="66">
        <v>0</v>
      </c>
      <c r="E113" s="66">
        <f t="shared" ref="E113:G113" si="34">SUM(E114:E122)</f>
        <v>0</v>
      </c>
      <c r="F113" s="66">
        <f t="shared" si="34"/>
        <v>0</v>
      </c>
      <c r="G113" s="66">
        <f t="shared" si="34"/>
        <v>0</v>
      </c>
    </row>
    <row r="114" spans="1:7" x14ac:dyDescent="0.3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f>D114-E114</f>
        <v>0</v>
      </c>
    </row>
    <row r="115" spans="1:7" x14ac:dyDescent="0.3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f t="shared" ref="G115:G122" si="35">D115-E115</f>
        <v>0</v>
      </c>
    </row>
    <row r="116" spans="1:7" x14ac:dyDescent="0.3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f t="shared" si="35"/>
        <v>0</v>
      </c>
    </row>
    <row r="117" spans="1:7" x14ac:dyDescent="0.3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f t="shared" si="35"/>
        <v>0</v>
      </c>
    </row>
    <row r="118" spans="1:7" x14ac:dyDescent="0.3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f t="shared" si="35"/>
        <v>0</v>
      </c>
    </row>
    <row r="119" spans="1:7" x14ac:dyDescent="0.3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f t="shared" si="35"/>
        <v>0</v>
      </c>
    </row>
    <row r="120" spans="1:7" x14ac:dyDescent="0.3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f t="shared" si="35"/>
        <v>0</v>
      </c>
    </row>
    <row r="121" spans="1:7" x14ac:dyDescent="0.3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f t="shared" si="35"/>
        <v>0</v>
      </c>
    </row>
    <row r="122" spans="1:7" x14ac:dyDescent="0.3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f t="shared" si="35"/>
        <v>0</v>
      </c>
    </row>
    <row r="123" spans="1:7" x14ac:dyDescent="0.3">
      <c r="A123" s="67" t="s">
        <v>343</v>
      </c>
      <c r="B123" s="66">
        <v>0</v>
      </c>
      <c r="C123" s="66">
        <v>0</v>
      </c>
      <c r="D123" s="66">
        <v>0</v>
      </c>
      <c r="E123" s="66">
        <f t="shared" ref="E123:G123" si="36">SUM(E124:E132)</f>
        <v>0</v>
      </c>
      <c r="F123" s="66">
        <f t="shared" si="36"/>
        <v>0</v>
      </c>
      <c r="G123" s="66">
        <f t="shared" si="36"/>
        <v>0</v>
      </c>
    </row>
    <row r="124" spans="1:7" x14ac:dyDescent="0.3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f>D124-E124</f>
        <v>0</v>
      </c>
    </row>
    <row r="125" spans="1:7" x14ac:dyDescent="0.3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f t="shared" ref="G125:G132" si="37">D125-E125</f>
        <v>0</v>
      </c>
    </row>
    <row r="126" spans="1:7" x14ac:dyDescent="0.3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f t="shared" si="37"/>
        <v>0</v>
      </c>
    </row>
    <row r="127" spans="1:7" x14ac:dyDescent="0.3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f t="shared" si="37"/>
        <v>0</v>
      </c>
    </row>
    <row r="128" spans="1:7" x14ac:dyDescent="0.3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f t="shared" si="37"/>
        <v>0</v>
      </c>
    </row>
    <row r="129" spans="1:7" x14ac:dyDescent="0.3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f t="shared" si="37"/>
        <v>0</v>
      </c>
    </row>
    <row r="130" spans="1:7" x14ac:dyDescent="0.3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f t="shared" si="37"/>
        <v>0</v>
      </c>
    </row>
    <row r="131" spans="1:7" x14ac:dyDescent="0.3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f t="shared" si="37"/>
        <v>0</v>
      </c>
    </row>
    <row r="132" spans="1:7" x14ac:dyDescent="0.3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f t="shared" si="37"/>
        <v>0</v>
      </c>
    </row>
    <row r="133" spans="1:7" x14ac:dyDescent="0.3">
      <c r="A133" s="67" t="s">
        <v>353</v>
      </c>
      <c r="B133" s="66">
        <v>0</v>
      </c>
      <c r="C133" s="66">
        <v>0</v>
      </c>
      <c r="D133" s="66">
        <v>0</v>
      </c>
      <c r="E133" s="66">
        <f t="shared" ref="E133:G133" si="38">SUM(E134:E136)</f>
        <v>0</v>
      </c>
      <c r="F133" s="66">
        <f t="shared" si="38"/>
        <v>0</v>
      </c>
      <c r="G133" s="66">
        <f t="shared" si="38"/>
        <v>0</v>
      </c>
    </row>
    <row r="134" spans="1:7" x14ac:dyDescent="0.3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f>D134-E134</f>
        <v>0</v>
      </c>
    </row>
    <row r="135" spans="1:7" x14ac:dyDescent="0.3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f t="shared" ref="G135:G136" si="39">D135-E135</f>
        <v>0</v>
      </c>
    </row>
    <row r="136" spans="1:7" x14ac:dyDescent="0.3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f t="shared" si="39"/>
        <v>0</v>
      </c>
    </row>
    <row r="137" spans="1:7" x14ac:dyDescent="0.3">
      <c r="A137" s="67" t="s">
        <v>357</v>
      </c>
      <c r="B137" s="66">
        <v>0</v>
      </c>
      <c r="C137" s="66">
        <v>0</v>
      </c>
      <c r="D137" s="66">
        <v>0</v>
      </c>
      <c r="E137" s="66">
        <f t="shared" ref="E137:G137" si="40">SUM(E138:E142,E144:E145)</f>
        <v>0</v>
      </c>
      <c r="F137" s="66">
        <f t="shared" si="40"/>
        <v>0</v>
      </c>
      <c r="G137" s="66">
        <f t="shared" si="40"/>
        <v>0</v>
      </c>
    </row>
    <row r="138" spans="1:7" x14ac:dyDescent="0.3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f>D138-E138</f>
        <v>0</v>
      </c>
    </row>
    <row r="139" spans="1:7" x14ac:dyDescent="0.3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f t="shared" ref="G139:G145" si="41">D139-E139</f>
        <v>0</v>
      </c>
    </row>
    <row r="140" spans="1:7" x14ac:dyDescent="0.3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f t="shared" si="41"/>
        <v>0</v>
      </c>
    </row>
    <row r="141" spans="1:7" x14ac:dyDescent="0.3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f t="shared" si="41"/>
        <v>0</v>
      </c>
    </row>
    <row r="142" spans="1:7" x14ac:dyDescent="0.3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f t="shared" si="41"/>
        <v>0</v>
      </c>
    </row>
    <row r="143" spans="1:7" x14ac:dyDescent="0.3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f t="shared" si="41"/>
        <v>0</v>
      </c>
    </row>
    <row r="144" spans="1:7" x14ac:dyDescent="0.3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f t="shared" si="41"/>
        <v>0</v>
      </c>
    </row>
    <row r="145" spans="1:7" x14ac:dyDescent="0.3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f t="shared" si="41"/>
        <v>0</v>
      </c>
    </row>
    <row r="146" spans="1:7" x14ac:dyDescent="0.3">
      <c r="A146" s="67" t="s">
        <v>366</v>
      </c>
      <c r="B146" s="66">
        <v>0</v>
      </c>
      <c r="C146" s="66">
        <v>0</v>
      </c>
      <c r="D146" s="66">
        <v>0</v>
      </c>
      <c r="E146" s="66">
        <f t="shared" ref="E146:G146" si="42">SUM(E147:E149)</f>
        <v>0</v>
      </c>
      <c r="F146" s="66">
        <f t="shared" si="42"/>
        <v>0</v>
      </c>
      <c r="G146" s="66">
        <f t="shared" si="42"/>
        <v>0</v>
      </c>
    </row>
    <row r="147" spans="1:7" x14ac:dyDescent="0.3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f>D147-E147</f>
        <v>0</v>
      </c>
    </row>
    <row r="148" spans="1:7" x14ac:dyDescent="0.3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f t="shared" ref="G148:G149" si="43">D148-E148</f>
        <v>0</v>
      </c>
    </row>
    <row r="149" spans="1:7" x14ac:dyDescent="0.3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f t="shared" si="43"/>
        <v>0</v>
      </c>
    </row>
    <row r="150" spans="1:7" x14ac:dyDescent="0.3">
      <c r="A150" s="67" t="s">
        <v>370</v>
      </c>
      <c r="B150" s="66">
        <v>0</v>
      </c>
      <c r="C150" s="66">
        <v>0</v>
      </c>
      <c r="D150" s="66">
        <v>0</v>
      </c>
      <c r="E150" s="66">
        <f t="shared" ref="E150:G150" si="44">SUM(E151:E157)</f>
        <v>0</v>
      </c>
      <c r="F150" s="66">
        <f t="shared" si="44"/>
        <v>0</v>
      </c>
      <c r="G150" s="66">
        <f t="shared" si="44"/>
        <v>0</v>
      </c>
    </row>
    <row r="151" spans="1:7" x14ac:dyDescent="0.3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f>D151-E151</f>
        <v>0</v>
      </c>
    </row>
    <row r="152" spans="1:7" x14ac:dyDescent="0.3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f t="shared" ref="G152:G157" si="45">D152-E152</f>
        <v>0</v>
      </c>
    </row>
    <row r="153" spans="1:7" x14ac:dyDescent="0.3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f t="shared" si="45"/>
        <v>0</v>
      </c>
    </row>
    <row r="154" spans="1:7" x14ac:dyDescent="0.3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f t="shared" si="45"/>
        <v>0</v>
      </c>
    </row>
    <row r="155" spans="1:7" x14ac:dyDescent="0.3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f t="shared" si="45"/>
        <v>0</v>
      </c>
    </row>
    <row r="156" spans="1:7" x14ac:dyDescent="0.3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f t="shared" si="45"/>
        <v>0</v>
      </c>
    </row>
    <row r="157" spans="1:7" x14ac:dyDescent="0.3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f t="shared" si="45"/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379</v>
      </c>
      <c r="B159" s="73">
        <f>+B9+B84</f>
        <v>25453445.93</v>
      </c>
      <c r="C159" s="73">
        <f t="shared" ref="C159:D159" si="46">+C9+C84</f>
        <v>0</v>
      </c>
      <c r="D159" s="73">
        <f t="shared" si="46"/>
        <v>25453445.93</v>
      </c>
      <c r="E159" s="73">
        <f t="shared" ref="E159:G159" si="47">E9+E84</f>
        <v>11296605.91</v>
      </c>
      <c r="F159" s="73">
        <f t="shared" si="47"/>
        <v>11296605.91</v>
      </c>
      <c r="G159" s="73">
        <f t="shared" si="47"/>
        <v>14156840.019999998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D84 B9:D9" name="Rango1_2"/>
    <protectedRange sqref="E84:G84 E9:G9" name="Rango1_2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2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43" t="s">
        <v>380</v>
      </c>
      <c r="B1" s="160"/>
      <c r="C1" s="160"/>
      <c r="D1" s="160"/>
      <c r="E1" s="160"/>
      <c r="F1" s="160"/>
      <c r="G1" s="161"/>
    </row>
    <row r="2" spans="1:7" ht="15" customHeight="1" x14ac:dyDescent="0.3">
      <c r="A2" s="146" t="str">
        <f>'Formato 1'!A2</f>
        <v>Comité Municipal de Agua Potable y Alcantarillado de San Diego de la Unión, Gto.</v>
      </c>
      <c r="B2" s="147"/>
      <c r="C2" s="147"/>
      <c r="D2" s="147"/>
      <c r="E2" s="147"/>
      <c r="F2" s="147"/>
      <c r="G2" s="148"/>
    </row>
    <row r="3" spans="1:7" ht="15" customHeight="1" x14ac:dyDescent="0.3">
      <c r="A3" s="149" t="s">
        <v>297</v>
      </c>
      <c r="B3" s="150"/>
      <c r="C3" s="150"/>
      <c r="D3" s="150"/>
      <c r="E3" s="150"/>
      <c r="F3" s="150"/>
      <c r="G3" s="151"/>
    </row>
    <row r="4" spans="1:7" ht="15" customHeight="1" x14ac:dyDescent="0.3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3">
      <c r="A5" s="149" t="str">
        <f>'Formato 3'!A4</f>
        <v>Del 1 de enero al 30 de junio de 2026</v>
      </c>
      <c r="B5" s="150"/>
      <c r="C5" s="150"/>
      <c r="D5" s="150"/>
      <c r="E5" s="150"/>
      <c r="F5" s="150"/>
      <c r="G5" s="151"/>
    </row>
    <row r="6" spans="1:7" x14ac:dyDescent="0.3">
      <c r="A6" s="152" t="s">
        <v>2</v>
      </c>
      <c r="B6" s="153"/>
      <c r="C6" s="153"/>
      <c r="D6" s="153"/>
      <c r="E6" s="153"/>
      <c r="F6" s="153"/>
      <c r="G6" s="154"/>
    </row>
    <row r="7" spans="1:7" ht="15" customHeight="1" x14ac:dyDescent="0.3">
      <c r="A7" s="157" t="s">
        <v>5</v>
      </c>
      <c r="B7" s="159" t="s">
        <v>299</v>
      </c>
      <c r="C7" s="159"/>
      <c r="D7" s="159"/>
      <c r="E7" s="159"/>
      <c r="F7" s="159"/>
      <c r="G7" s="142" t="s">
        <v>300</v>
      </c>
    </row>
    <row r="8" spans="1:7" ht="28.8" x14ac:dyDescent="0.3">
      <c r="A8" s="158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1"/>
    </row>
    <row r="9" spans="1:7" ht="15.75" customHeight="1" x14ac:dyDescent="0.3">
      <c r="A9" s="25" t="s">
        <v>382</v>
      </c>
      <c r="B9" s="29">
        <f>+SUM(B10:B19)</f>
        <v>25453445.93</v>
      </c>
      <c r="C9" s="29">
        <f t="shared" ref="C9:G9" si="0">+SUM(C10:C19)</f>
        <v>0</v>
      </c>
      <c r="D9" s="29">
        <f t="shared" si="0"/>
        <v>25453445.93</v>
      </c>
      <c r="E9" s="29">
        <f t="shared" si="0"/>
        <v>11296605.91</v>
      </c>
      <c r="F9" s="29">
        <f t="shared" si="0"/>
        <v>11296605.91</v>
      </c>
      <c r="G9" s="29">
        <f t="shared" si="0"/>
        <v>14156840.02</v>
      </c>
    </row>
    <row r="10" spans="1:7" x14ac:dyDescent="0.3">
      <c r="A10" s="55" t="s">
        <v>560</v>
      </c>
      <c r="B10" s="58">
        <v>1046412.65</v>
      </c>
      <c r="C10" s="58">
        <v>0</v>
      </c>
      <c r="D10" s="58">
        <v>1046412.65</v>
      </c>
      <c r="E10" s="58">
        <v>354057.66</v>
      </c>
      <c r="F10" s="58">
        <v>354057.66</v>
      </c>
      <c r="G10" s="58">
        <v>692354.99</v>
      </c>
    </row>
    <row r="11" spans="1:7" x14ac:dyDescent="0.3">
      <c r="A11" s="55" t="s">
        <v>551</v>
      </c>
      <c r="B11" s="58">
        <v>1790761.54</v>
      </c>
      <c r="C11" s="58">
        <v>0</v>
      </c>
      <c r="D11" s="58">
        <v>1790761.54</v>
      </c>
      <c r="E11" s="58">
        <v>570965.6</v>
      </c>
      <c r="F11" s="58">
        <v>570965.6</v>
      </c>
      <c r="G11" s="58">
        <v>1219795.94</v>
      </c>
    </row>
    <row r="12" spans="1:7" x14ac:dyDescent="0.3">
      <c r="A12" s="55" t="s">
        <v>552</v>
      </c>
      <c r="B12" s="58">
        <v>223491</v>
      </c>
      <c r="C12" s="58">
        <v>0</v>
      </c>
      <c r="D12" s="58">
        <v>223491</v>
      </c>
      <c r="E12" s="58">
        <v>100652.97</v>
      </c>
      <c r="F12" s="58">
        <v>100652.97</v>
      </c>
      <c r="G12" s="58">
        <v>122838.03</v>
      </c>
    </row>
    <row r="13" spans="1:7" x14ac:dyDescent="0.3">
      <c r="A13" s="55" t="s">
        <v>553</v>
      </c>
      <c r="B13" s="58">
        <v>1814059.46</v>
      </c>
      <c r="C13" s="58">
        <v>0</v>
      </c>
      <c r="D13" s="58">
        <v>1814059.46</v>
      </c>
      <c r="E13" s="58">
        <v>747048.24</v>
      </c>
      <c r="F13" s="58">
        <v>747048.24</v>
      </c>
      <c r="G13" s="58">
        <v>1067011.22</v>
      </c>
    </row>
    <row r="14" spans="1:7" x14ac:dyDescent="0.3">
      <c r="A14" s="55" t="s">
        <v>554</v>
      </c>
      <c r="B14" s="58">
        <v>2697467.6</v>
      </c>
      <c r="C14" s="58">
        <v>0</v>
      </c>
      <c r="D14" s="58">
        <v>2697467.6</v>
      </c>
      <c r="E14" s="58">
        <v>2115404.6800000002</v>
      </c>
      <c r="F14" s="58">
        <v>2115404.6800000002</v>
      </c>
      <c r="G14" s="58">
        <v>582062.92000000004</v>
      </c>
    </row>
    <row r="15" spans="1:7" x14ac:dyDescent="0.3">
      <c r="A15" s="55" t="s">
        <v>555</v>
      </c>
      <c r="B15" s="58">
        <v>769767.76</v>
      </c>
      <c r="C15" s="58">
        <v>0</v>
      </c>
      <c r="D15" s="58">
        <v>769767.76</v>
      </c>
      <c r="E15" s="58">
        <v>318549.3</v>
      </c>
      <c r="F15" s="58">
        <v>318549.3</v>
      </c>
      <c r="G15" s="58">
        <v>451218.46</v>
      </c>
    </row>
    <row r="16" spans="1:7" x14ac:dyDescent="0.3">
      <c r="A16" s="55" t="s">
        <v>556</v>
      </c>
      <c r="B16" s="58">
        <v>887862</v>
      </c>
      <c r="C16" s="58">
        <v>0</v>
      </c>
      <c r="D16" s="58">
        <v>887862</v>
      </c>
      <c r="E16" s="58">
        <v>248913.08</v>
      </c>
      <c r="F16" s="58">
        <v>248913.08</v>
      </c>
      <c r="G16" s="58">
        <v>638948.92000000004</v>
      </c>
    </row>
    <row r="17" spans="1:7" x14ac:dyDescent="0.3">
      <c r="A17" s="55" t="s">
        <v>557</v>
      </c>
      <c r="B17" s="58">
        <v>1400852.84</v>
      </c>
      <c r="C17" s="58">
        <v>0</v>
      </c>
      <c r="D17" s="58">
        <v>1400852.84</v>
      </c>
      <c r="E17" s="58">
        <v>684233.14</v>
      </c>
      <c r="F17" s="58">
        <v>684233.14</v>
      </c>
      <c r="G17" s="58">
        <v>716619.7</v>
      </c>
    </row>
    <row r="18" spans="1:7" x14ac:dyDescent="0.3">
      <c r="A18" s="55" t="s">
        <v>558</v>
      </c>
      <c r="B18" s="58">
        <v>1882769.95</v>
      </c>
      <c r="C18" s="58">
        <v>0</v>
      </c>
      <c r="D18" s="58">
        <v>1882769.95</v>
      </c>
      <c r="E18" s="58">
        <v>475617.66</v>
      </c>
      <c r="F18" s="58">
        <v>475617.66</v>
      </c>
      <c r="G18" s="58">
        <v>1407152.29</v>
      </c>
    </row>
    <row r="19" spans="1:7" x14ac:dyDescent="0.3">
      <c r="A19" s="55" t="s">
        <v>559</v>
      </c>
      <c r="B19" s="58">
        <v>12940001.130000001</v>
      </c>
      <c r="C19" s="58">
        <v>0</v>
      </c>
      <c r="D19" s="58">
        <v>12940001.130000001</v>
      </c>
      <c r="E19" s="58">
        <v>5681163.5800000001</v>
      </c>
      <c r="F19" s="58">
        <v>5681163.5800000001</v>
      </c>
      <c r="G19" s="58">
        <v>7258837.5499999998</v>
      </c>
    </row>
    <row r="20" spans="1:7" x14ac:dyDescent="0.3">
      <c r="A20" s="30" t="s">
        <v>151</v>
      </c>
      <c r="B20" s="43"/>
      <c r="C20" s="43"/>
      <c r="D20" s="43"/>
      <c r="E20" s="43"/>
      <c r="F20" s="43"/>
      <c r="G20" s="43"/>
    </row>
    <row r="21" spans="1:7" x14ac:dyDescent="0.3">
      <c r="A21" s="3" t="s">
        <v>391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3">
      <c r="A22" s="55" t="s">
        <v>383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">
      <c r="A23" s="55" t="s">
        <v>384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">
      <c r="A24" s="55" t="s">
        <v>385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">
      <c r="A25" s="55" t="s">
        <v>386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">
      <c r="A26" s="55" t="s">
        <v>387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55" t="s">
        <v>388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">
      <c r="A28" s="55" t="s">
        <v>389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3">
      <c r="A29" s="55" t="s">
        <v>390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3">
      <c r="A30" s="30" t="s">
        <v>151</v>
      </c>
      <c r="B30" s="43"/>
      <c r="C30" s="43"/>
      <c r="D30" s="43"/>
      <c r="E30" s="43"/>
      <c r="F30" s="43"/>
      <c r="G30" s="43"/>
    </row>
    <row r="31" spans="1:7" x14ac:dyDescent="0.3">
      <c r="A31" s="3" t="s">
        <v>379</v>
      </c>
      <c r="B31" s="4">
        <f>+B9+B21</f>
        <v>25453445.93</v>
      </c>
      <c r="C31" s="4">
        <f t="shared" ref="C31:G31" si="1">+C9+C21</f>
        <v>0</v>
      </c>
      <c r="D31" s="4">
        <f t="shared" si="1"/>
        <v>25453445.93</v>
      </c>
      <c r="E31" s="4">
        <f t="shared" si="1"/>
        <v>11296605.91</v>
      </c>
      <c r="F31" s="4">
        <f t="shared" si="1"/>
        <v>11296605.91</v>
      </c>
      <c r="G31" s="4">
        <f t="shared" si="1"/>
        <v>14156840.02</v>
      </c>
    </row>
    <row r="32" spans="1:7" x14ac:dyDescent="0.3">
      <c r="A32" s="49"/>
      <c r="B32" s="49"/>
      <c r="C32" s="49"/>
      <c r="D32" s="49"/>
      <c r="E32" s="49"/>
      <c r="F32" s="49"/>
      <c r="G32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20:G21 B9:G9 B30:G31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62" t="s">
        <v>392</v>
      </c>
      <c r="B1" s="163"/>
      <c r="C1" s="163"/>
      <c r="D1" s="163"/>
      <c r="E1" s="163"/>
      <c r="F1" s="163"/>
      <c r="G1" s="163"/>
    </row>
    <row r="2" spans="1:7" x14ac:dyDescent="0.3">
      <c r="A2" s="93" t="str">
        <f>'Formato 1'!A2</f>
        <v>Comité Municipal de Agua Potable y Alcantarillado de San Diego de la Unión, Gto.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393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57" t="s">
        <v>5</v>
      </c>
      <c r="B7" s="152" t="s">
        <v>299</v>
      </c>
      <c r="C7" s="153"/>
      <c r="D7" s="153"/>
      <c r="E7" s="153"/>
      <c r="F7" s="154"/>
      <c r="G7" s="142" t="s">
        <v>300</v>
      </c>
    </row>
    <row r="8" spans="1:7" ht="28.8" x14ac:dyDescent="0.3">
      <c r="A8" s="158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1"/>
    </row>
    <row r="9" spans="1:7" ht="16.5" customHeight="1" x14ac:dyDescent="0.3">
      <c r="A9" s="25" t="s">
        <v>395</v>
      </c>
      <c r="B9" s="29">
        <f>+B10+B19</f>
        <v>25453445.93</v>
      </c>
      <c r="C9" s="29">
        <f t="shared" ref="C9:G9" si="0">+C10+C19</f>
        <v>0</v>
      </c>
      <c r="D9" s="29">
        <f t="shared" si="0"/>
        <v>25453445.93</v>
      </c>
      <c r="E9" s="29">
        <f t="shared" si="0"/>
        <v>11296605.91</v>
      </c>
      <c r="F9" s="29">
        <f t="shared" si="0"/>
        <v>11296605.91</v>
      </c>
      <c r="G9" s="29">
        <f t="shared" si="0"/>
        <v>14156840.02</v>
      </c>
    </row>
    <row r="10" spans="1:7" ht="15" customHeight="1" x14ac:dyDescent="0.3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3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3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3">
      <c r="A19" s="51" t="s">
        <v>405</v>
      </c>
      <c r="B19" s="41">
        <f>+SUM(B20:B26)</f>
        <v>25453445.93</v>
      </c>
      <c r="C19" s="41">
        <f t="shared" ref="C19:G19" si="1">+SUM(C20:C26)</f>
        <v>0</v>
      </c>
      <c r="D19" s="41">
        <f t="shared" si="1"/>
        <v>25453445.93</v>
      </c>
      <c r="E19" s="41">
        <f t="shared" si="1"/>
        <v>11296605.91</v>
      </c>
      <c r="F19" s="41">
        <f t="shared" si="1"/>
        <v>11296605.91</v>
      </c>
      <c r="G19" s="41">
        <f t="shared" si="1"/>
        <v>14156840.02</v>
      </c>
    </row>
    <row r="20" spans="1:7" x14ac:dyDescent="0.3">
      <c r="A20" s="60" t="s">
        <v>406</v>
      </c>
      <c r="B20" s="41">
        <v>25453445.93</v>
      </c>
      <c r="C20" s="41">
        <v>0</v>
      </c>
      <c r="D20" s="41">
        <v>25453445.93</v>
      </c>
      <c r="E20" s="41">
        <v>11296605.91</v>
      </c>
      <c r="F20" s="41">
        <v>11296605.91</v>
      </c>
      <c r="G20" s="41">
        <v>14156840.02</v>
      </c>
    </row>
    <row r="21" spans="1:7" x14ac:dyDescent="0.3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3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3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3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3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3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" customHeight="1" x14ac:dyDescent="0.3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3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3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3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3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f>+B9+B43</f>
        <v>25453445.93</v>
      </c>
      <c r="C77" s="4">
        <f t="shared" ref="C77:G77" si="2">+C9+C43</f>
        <v>0</v>
      </c>
      <c r="D77" s="4">
        <f t="shared" si="2"/>
        <v>25453445.93</v>
      </c>
      <c r="E77" s="4">
        <f t="shared" si="2"/>
        <v>11296605.91</v>
      </c>
      <c r="F77" s="4">
        <f t="shared" si="2"/>
        <v>11296605.91</v>
      </c>
      <c r="G77" s="4">
        <f t="shared" si="2"/>
        <v>14156840.02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C20:G26 B27:G27 B53:G53 C72:G75 B43:B44 B71:G71 B76:G77 B19:G19 C28:G36 C43:G52 C54:G60 C62:G70 C9:G18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75" zoomScaleNormal="75" workbookViewId="0">
      <selection activeCell="L11" sqref="L1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43" t="s">
        <v>429</v>
      </c>
      <c r="B1" s="144"/>
      <c r="C1" s="144"/>
      <c r="D1" s="144"/>
      <c r="E1" s="144"/>
      <c r="F1" s="144"/>
      <c r="G1" s="145"/>
    </row>
    <row r="2" spans="1:7" x14ac:dyDescent="0.3">
      <c r="A2" s="93" t="str">
        <f>'Formato 1'!A2</f>
        <v>Comité Municipal de Agua Potable y Alcantarillado de San Diego de la Unión, Gto.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430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57" t="s">
        <v>5</v>
      </c>
      <c r="B7" s="141" t="s">
        <v>299</v>
      </c>
      <c r="C7" s="141"/>
      <c r="D7" s="141"/>
      <c r="E7" s="141"/>
      <c r="F7" s="141"/>
      <c r="G7" s="141" t="s">
        <v>300</v>
      </c>
    </row>
    <row r="8" spans="1:7" ht="28.8" x14ac:dyDescent="0.3">
      <c r="A8" s="158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64"/>
    </row>
    <row r="9" spans="1:7" ht="15.75" customHeight="1" x14ac:dyDescent="0.3">
      <c r="A9" s="25" t="s">
        <v>431</v>
      </c>
      <c r="B9" s="102">
        <f>+B10</f>
        <v>11869024.07</v>
      </c>
      <c r="C9" s="102">
        <f t="shared" ref="C9:G9" si="0">+C10</f>
        <v>0</v>
      </c>
      <c r="D9" s="102">
        <f t="shared" si="0"/>
        <v>11869024.07</v>
      </c>
      <c r="E9" s="102">
        <f t="shared" si="0"/>
        <v>4609475.3099999996</v>
      </c>
      <c r="F9" s="102">
        <f t="shared" si="0"/>
        <v>4609475.3099999996</v>
      </c>
      <c r="G9" s="102">
        <f t="shared" si="0"/>
        <v>7259548.7600000007</v>
      </c>
    </row>
    <row r="10" spans="1:7" x14ac:dyDescent="0.3">
      <c r="A10" s="51" t="s">
        <v>432</v>
      </c>
      <c r="B10" s="58">
        <v>11869024.07</v>
      </c>
      <c r="C10" s="58">
        <v>0</v>
      </c>
      <c r="D10" s="58">
        <f>B10+C10</f>
        <v>11869024.07</v>
      </c>
      <c r="E10" s="58">
        <v>4609475.3099999996</v>
      </c>
      <c r="F10" s="58">
        <v>4609475.3099999996</v>
      </c>
      <c r="G10" s="134">
        <f>D10-E10</f>
        <v>7259548.7600000007</v>
      </c>
    </row>
    <row r="11" spans="1:7" ht="15.75" customHeight="1" x14ac:dyDescent="0.3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3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3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3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3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 x14ac:dyDescent="0.3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3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443</v>
      </c>
      <c r="B33" s="102">
        <f>+B9+B21</f>
        <v>11869024.07</v>
      </c>
      <c r="C33" s="102">
        <f t="shared" ref="C33:G33" si="1">+C9+C21</f>
        <v>0</v>
      </c>
      <c r="D33" s="102">
        <f t="shared" si="1"/>
        <v>11869024.07</v>
      </c>
      <c r="E33" s="102">
        <f t="shared" si="1"/>
        <v>4609475.3099999996</v>
      </c>
      <c r="F33" s="102">
        <f t="shared" si="1"/>
        <v>4609475.3099999996</v>
      </c>
      <c r="G33" s="102">
        <f t="shared" si="1"/>
        <v>7259548.7600000007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B23:F33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 cmapas</cp:lastModifiedBy>
  <cp:revision/>
  <dcterms:created xsi:type="dcterms:W3CDTF">2023-03-16T22:14:51Z</dcterms:created>
  <dcterms:modified xsi:type="dcterms:W3CDTF">2026-07-23T14:23:56Z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